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6915" activeTab="1"/>
  </bookViews>
  <sheets>
    <sheet name="Затраты 2015" sheetId="1" r:id="rId1"/>
    <sheet name="Затраты 2016" sheetId="4" r:id="rId2"/>
  </sheets>
  <calcPr calcId="145621"/>
</workbook>
</file>

<file path=xl/calcChain.xml><?xml version="1.0" encoding="utf-8"?>
<calcChain xmlns="http://schemas.openxmlformats.org/spreadsheetml/2006/main">
  <c r="G80" i="4" l="1"/>
  <c r="G83" i="4" s="1"/>
  <c r="G76" i="4"/>
  <c r="D76" i="4"/>
  <c r="D35" i="4"/>
  <c r="F43" i="4"/>
  <c r="D43" i="4"/>
  <c r="G64" i="4"/>
  <c r="F54" i="4"/>
  <c r="G16" i="4"/>
  <c r="F16" i="4"/>
  <c r="F15" i="4"/>
  <c r="G15" i="4"/>
  <c r="F18" i="4"/>
  <c r="G18" i="4"/>
  <c r="F11" i="4"/>
  <c r="G11" i="4"/>
  <c r="F35" i="4" l="1"/>
  <c r="D64" i="4"/>
  <c r="F58" i="4"/>
  <c r="G29" i="4"/>
  <c r="G30" i="4"/>
  <c r="F29" i="4"/>
  <c r="F30" i="4"/>
  <c r="G22" i="4"/>
  <c r="G23" i="4"/>
  <c r="G24" i="4"/>
  <c r="G25" i="4"/>
  <c r="G26" i="4"/>
  <c r="F22" i="4"/>
  <c r="F23" i="4"/>
  <c r="F24" i="4"/>
  <c r="F25" i="4"/>
  <c r="F26" i="4"/>
  <c r="G5" i="4"/>
  <c r="G6" i="4"/>
  <c r="G7" i="4"/>
  <c r="G8" i="4"/>
  <c r="G9" i="4"/>
  <c r="G10" i="4"/>
  <c r="G12" i="4"/>
  <c r="G13" i="4"/>
  <c r="G14" i="4"/>
  <c r="G17" i="4"/>
  <c r="G19" i="4"/>
  <c r="F5" i="4"/>
  <c r="F6" i="4"/>
  <c r="F7" i="4"/>
  <c r="F8" i="4"/>
  <c r="F9" i="4"/>
  <c r="F10" i="4"/>
  <c r="F12" i="4"/>
  <c r="F13" i="4"/>
  <c r="F14" i="4"/>
  <c r="F17" i="4"/>
  <c r="F19" i="4"/>
  <c r="D28" i="4"/>
  <c r="G28" i="4" s="1"/>
  <c r="D54" i="4"/>
  <c r="D21" i="4"/>
  <c r="G21" i="4" s="1"/>
  <c r="D4" i="4"/>
  <c r="G4" i="4" s="1"/>
  <c r="F28" i="4" l="1"/>
  <c r="F21" i="4"/>
  <c r="G32" i="4"/>
  <c r="D32" i="4"/>
  <c r="F4" i="4"/>
  <c r="F47" i="1"/>
  <c r="D38" i="1"/>
  <c r="D47" i="1" s="1"/>
  <c r="D42" i="1"/>
  <c r="D26" i="1"/>
  <c r="D17" i="1"/>
  <c r="D4" i="1"/>
  <c r="F32" i="4" l="1"/>
  <c r="F60" i="4" s="1"/>
</calcChain>
</file>

<file path=xl/sharedStrings.xml><?xml version="1.0" encoding="utf-8"?>
<sst xmlns="http://schemas.openxmlformats.org/spreadsheetml/2006/main" count="257" uniqueCount="125">
  <si>
    <t>Статья затрат</t>
  </si>
  <si>
    <t>Организация</t>
  </si>
  <si>
    <t>Сумма за год без НДС</t>
  </si>
  <si>
    <t>Услуги банка</t>
  </si>
  <si>
    <t>КБ Интеркредит</t>
  </si>
  <si>
    <t>Прочие общехоз. Расходы</t>
  </si>
  <si>
    <t>Канцтовары</t>
  </si>
  <si>
    <t>ООО ТЦ Комус</t>
  </si>
  <si>
    <t>Обучение</t>
  </si>
  <si>
    <t>АНО Учебный центр ИТЦ Эксперт</t>
  </si>
  <si>
    <t>Эл. сдача отчетности</t>
  </si>
  <si>
    <t>ООО Такском</t>
  </si>
  <si>
    <t>Лизензия</t>
  </si>
  <si>
    <t>ООО Крипто-Про</t>
  </si>
  <si>
    <t>Приобретение компьютера</t>
  </si>
  <si>
    <t>ООО Регард.ру</t>
  </si>
  <si>
    <t>накладные</t>
  </si>
  <si>
    <t>оборотка</t>
  </si>
  <si>
    <t>акты</t>
  </si>
  <si>
    <t>Услуги связи</t>
  </si>
  <si>
    <t>ООО ТрансКом</t>
  </si>
  <si>
    <t>дог, акты</t>
  </si>
  <si>
    <t>Консульт. Услуги</t>
  </si>
  <si>
    <t>ООО СЦ Гарант</t>
  </si>
  <si>
    <t>Услуги охраны</t>
  </si>
  <si>
    <t>ЧОП Бэтта</t>
  </si>
  <si>
    <t>Консультации бух. Уч. И налоги</t>
  </si>
  <si>
    <t>ООО Сторно, ИП Саноцкая</t>
  </si>
  <si>
    <t>Консультацыонные услуги НВВ</t>
  </si>
  <si>
    <t>ООО АКГ ОСБИ-Класс</t>
  </si>
  <si>
    <t>Аренда диспетческой</t>
  </si>
  <si>
    <t>ООО Эстейт-Трейд</t>
  </si>
  <si>
    <t>Аренда офиса</t>
  </si>
  <si>
    <t>ООО Капитал-Строй</t>
  </si>
  <si>
    <t>Аренда машиномест</t>
  </si>
  <si>
    <t>Аренда рабочих мест</t>
  </si>
  <si>
    <t>ООО Стройсервис</t>
  </si>
  <si>
    <t>договор</t>
  </si>
  <si>
    <t>без дог</t>
  </si>
  <si>
    <t>№ТВОЮ-00509 от 10.12.2011</t>
  </si>
  <si>
    <t>№286-15/к от 26.12.14</t>
  </si>
  <si>
    <t>№12/10 от01.09.10</t>
  </si>
  <si>
    <t>№ СЦ19/70013801/12 от 11.01.12</t>
  </si>
  <si>
    <t>№407023392 27.07.06</t>
  </si>
  <si>
    <t>№ 03-К-2013э от 24.04.13</t>
  </si>
  <si>
    <t>№ЛХ-01/15А от 01.01.15</t>
  </si>
  <si>
    <t>№1-А/ЛХ от01.11.10</t>
  </si>
  <si>
    <t>№7/лх-М/м от 01.02.07</t>
  </si>
  <si>
    <t>№3 от 01.04.09</t>
  </si>
  <si>
    <t>Аренда тр. Средств</t>
  </si>
  <si>
    <t>№04-01/М от 01.04.13</t>
  </si>
  <si>
    <t>Прямые затраты</t>
  </si>
  <si>
    <t>Ремонтные работы</t>
  </si>
  <si>
    <t>ООО Электроспецмонтаж</t>
  </si>
  <si>
    <t>№ 2 от 13.02.15                                   №8 от 27.04.15                             №19 от 14.07.15</t>
  </si>
  <si>
    <t>Материалы и оборудование</t>
  </si>
  <si>
    <t>ООО Регарда</t>
  </si>
  <si>
    <t>накладная</t>
  </si>
  <si>
    <t>ООО ТД МЭЭМИ</t>
  </si>
  <si>
    <t>ООО НИИПЭМ</t>
  </si>
  <si>
    <t>№10-15 от 22.04.15</t>
  </si>
  <si>
    <t xml:space="preserve">Потери Э/Э </t>
  </si>
  <si>
    <t>ПАО Мосэнергосбыт</t>
  </si>
  <si>
    <t>№66-334 от 13.07.12</t>
  </si>
  <si>
    <t>Амортизация ОС</t>
  </si>
  <si>
    <t>ведомость за декабрь 2015</t>
  </si>
  <si>
    <t>Налог на имущество</t>
  </si>
  <si>
    <t>Зароботная плата аппарат упр.</t>
  </si>
  <si>
    <t>З/пл</t>
  </si>
  <si>
    <t>Зароботная плата рабочих.</t>
  </si>
  <si>
    <t>расч.ведомость 85000 в мес - 4 чел</t>
  </si>
  <si>
    <t>Страховые платежи (30,2%)</t>
  </si>
  <si>
    <t>Всего затраты</t>
  </si>
  <si>
    <t>С учетом 48% от общих расходов</t>
  </si>
  <si>
    <t>справка расчет на 2017 г.</t>
  </si>
  <si>
    <t>расч.ведомость 171000 в мес - 6 чел</t>
  </si>
  <si>
    <t>48%  Эл./Сети от общих расходов.</t>
  </si>
  <si>
    <t>52%  Тепл./Сети от общих расходов.</t>
  </si>
  <si>
    <t>Прямые затраты по Эл/Сети</t>
  </si>
  <si>
    <t>Всего общехоз. Расходы</t>
  </si>
  <si>
    <t>Всего прямые затраты Эл./сети</t>
  </si>
  <si>
    <t>Прямые затраты по Тепло/Сети</t>
  </si>
  <si>
    <t>Всего прямые затраты Теплол./сети</t>
  </si>
  <si>
    <t>Видновское ПТО ГХ</t>
  </si>
  <si>
    <t xml:space="preserve"> дог № 1/УП от 05.08.2015</t>
  </si>
  <si>
    <t>Док. Подтв.</t>
  </si>
  <si>
    <t>ведомость за  2016</t>
  </si>
  <si>
    <t>расч.ведомость 84844 в мес - 4 чел (21211-средн)</t>
  </si>
  <si>
    <t>справка расчет на 2017  г.</t>
  </si>
  <si>
    <t>2 человека   ……</t>
  </si>
  <si>
    <t xml:space="preserve"> НВВ Э/сети</t>
  </si>
  <si>
    <t>НВВ Тепло/сети</t>
  </si>
  <si>
    <t xml:space="preserve">оборотка по сч. </t>
  </si>
  <si>
    <t>АНО УЦ ИТЦ Эксперт</t>
  </si>
  <si>
    <t>ООО Электронный эксперт</t>
  </si>
  <si>
    <t>ООО Центр технологие</t>
  </si>
  <si>
    <t xml:space="preserve">договор </t>
  </si>
  <si>
    <t>Консалтинговые услуги (Энергитический паспорт)</t>
  </si>
  <si>
    <t>ИП Саноцкая</t>
  </si>
  <si>
    <t>Обучение, атестация 2 чел</t>
  </si>
  <si>
    <t>Консультацыонные услуги</t>
  </si>
  <si>
    <t>Консультацыонные услуги (НВВ)</t>
  </si>
  <si>
    <t>Ремонт оргтехники</t>
  </si>
  <si>
    <t>ООО Оргсервис</t>
  </si>
  <si>
    <t>Обслуживание оргтехники</t>
  </si>
  <si>
    <t>ИП Лактюшов</t>
  </si>
  <si>
    <t>Почта России</t>
  </si>
  <si>
    <t>дог</t>
  </si>
  <si>
    <t>Аренда  автотранспорта</t>
  </si>
  <si>
    <t>Ведение бух. Учета</t>
  </si>
  <si>
    <t>ИП Криворотченко</t>
  </si>
  <si>
    <t>Юрист , адвокат</t>
  </si>
  <si>
    <t>ИП Баханец</t>
  </si>
  <si>
    <t>ООО ТБ Групп</t>
  </si>
  <si>
    <t>Спецодежда</t>
  </si>
  <si>
    <t>ООО Спецодеждацентр</t>
  </si>
  <si>
    <t>ООО ВостокСервисКомплект</t>
  </si>
  <si>
    <t>ООО НПФ Техэнергокомплекс</t>
  </si>
  <si>
    <t>Знаки</t>
  </si>
  <si>
    <t>ООО Компас</t>
  </si>
  <si>
    <t>Общехозяйственные расходы</t>
  </si>
  <si>
    <t>Прямые и косвенные затраты за 2015 г. для расчета НВВ</t>
  </si>
  <si>
    <t>Прямые и косвенные затраты за 2016 г. для расчета НВВ</t>
  </si>
  <si>
    <t xml:space="preserve">Аренда </t>
  </si>
  <si>
    <t>Материалы и ремонт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</si>
</sst>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/>
    <xf numFmtId="9" fontId="0" fillId="0" borderId="1" xfId="0" applyNumberFormat="1" applyBorder="1" applyAlignment="1">
      <alignment vertical="center" wrapText="1"/>
    </xf>
    <xf numFmtId="2" fontId="1" fillId="2" borderId="1" xfId="0" applyNumberFormat="1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2" fontId="0" fillId="0" borderId="6" xfId="0" applyNumberFormat="1" applyBorder="1"/>
    <xf numFmtId="0" fontId="1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0" fillId="0" borderId="10" xfId="0" applyBorder="1"/>
    <xf numFmtId="0" fontId="1" fillId="0" borderId="0" xfId="0" applyFont="1" applyBorder="1"/>
    <xf numFmtId="0" fontId="0" fillId="0" borderId="0" xfId="0" applyBorder="1"/>
    <xf numFmtId="2" fontId="1" fillId="0" borderId="0" xfId="0" applyNumberFormat="1" applyFont="1" applyBorder="1"/>
    <xf numFmtId="2" fontId="0" fillId="0" borderId="0" xfId="0" applyNumberFormat="1" applyBorder="1"/>
    <xf numFmtId="2" fontId="0" fillId="0" borderId="10" xfId="0" applyNumberFormat="1" applyBorder="1"/>
    <xf numFmtId="0" fontId="0" fillId="0" borderId="11" xfId="0" applyBorder="1"/>
    <xf numFmtId="2" fontId="1" fillId="0" borderId="4" xfId="0" applyNumberFormat="1" applyFont="1" applyBorder="1"/>
    <xf numFmtId="0" fontId="0" fillId="0" borderId="1" xfId="0" applyBorder="1" applyAlignment="1">
      <alignment wrapText="1"/>
    </xf>
    <xf numFmtId="2" fontId="1" fillId="0" borderId="10" xfId="0" applyNumberFormat="1" applyFont="1" applyBorder="1"/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2" borderId="2" xfId="0" applyFill="1" applyBorder="1"/>
    <xf numFmtId="0" fontId="0" fillId="0" borderId="15" xfId="0" applyBorder="1"/>
    <xf numFmtId="2" fontId="0" fillId="0" borderId="16" xfId="0" applyNumberFormat="1" applyBorder="1"/>
    <xf numFmtId="2" fontId="1" fillId="0" borderId="16" xfId="0" applyNumberFormat="1" applyFont="1" applyBorder="1"/>
    <xf numFmtId="2" fontId="0" fillId="0" borderId="17" xfId="0" applyNumberFormat="1" applyBorder="1"/>
    <xf numFmtId="0" fontId="0" fillId="0" borderId="18" xfId="0" applyBorder="1"/>
    <xf numFmtId="2" fontId="0" fillId="2" borderId="16" xfId="0" applyNumberFormat="1" applyFont="1" applyFill="1" applyBorder="1" applyAlignment="1">
      <alignment vertical="center"/>
    </xf>
    <xf numFmtId="2" fontId="0" fillId="2" borderId="16" xfId="0" applyNumberFormat="1" applyFont="1" applyFill="1" applyBorder="1"/>
    <xf numFmtId="2" fontId="0" fillId="2" borderId="16" xfId="0" applyNumberFormat="1" applyFill="1" applyBorder="1" applyAlignment="1">
      <alignment vertical="center"/>
    </xf>
    <xf numFmtId="2" fontId="0" fillId="2" borderId="16" xfId="0" applyNumberFormat="1" applyFill="1" applyBorder="1"/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9" fontId="0" fillId="0" borderId="9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/>
    </xf>
    <xf numFmtId="2" fontId="0" fillId="2" borderId="20" xfId="0" applyNumberFormat="1" applyFont="1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2" fontId="1" fillId="2" borderId="4" xfId="0" applyNumberFormat="1" applyFont="1" applyFill="1" applyBorder="1" applyAlignment="1">
      <alignment vertical="center"/>
    </xf>
    <xf numFmtId="2" fontId="0" fillId="0" borderId="21" xfId="0" applyNumberFormat="1" applyBorder="1"/>
    <xf numFmtId="0" fontId="0" fillId="0" borderId="19" xfId="0" applyBorder="1"/>
    <xf numFmtId="2" fontId="0" fillId="2" borderId="20" xfId="0" applyNumberFormat="1" applyFont="1" applyFill="1" applyBorder="1"/>
    <xf numFmtId="2" fontId="0" fillId="2" borderId="20" xfId="0" applyNumberFormat="1" applyFill="1" applyBorder="1"/>
    <xf numFmtId="2" fontId="1" fillId="2" borderId="4" xfId="0" applyNumberFormat="1" applyFont="1" applyFill="1" applyBorder="1"/>
    <xf numFmtId="2" fontId="0" fillId="2" borderId="6" xfId="0" applyNumberFormat="1" applyFill="1" applyBorder="1"/>
    <xf numFmtId="0" fontId="0" fillId="2" borderId="19" xfId="0" applyFill="1" applyBorder="1"/>
    <xf numFmtId="0" fontId="0" fillId="0" borderId="23" xfId="0" applyBorder="1"/>
    <xf numFmtId="0" fontId="0" fillId="0" borderId="24" xfId="0" applyBorder="1"/>
    <xf numFmtId="2" fontId="0" fillId="0" borderId="20" xfId="0" applyNumberFormat="1" applyBorder="1"/>
    <xf numFmtId="0" fontId="0" fillId="0" borderId="24" xfId="0" applyBorder="1" applyAlignment="1">
      <alignment vertical="center"/>
    </xf>
    <xf numFmtId="0" fontId="0" fillId="0" borderId="6" xfId="0" applyBorder="1" applyAlignment="1">
      <alignment vertical="top" wrapText="1"/>
    </xf>
    <xf numFmtId="2" fontId="1" fillId="0" borderId="21" xfId="0" applyNumberFormat="1" applyFont="1" applyBorder="1"/>
    <xf numFmtId="0" fontId="0" fillId="0" borderId="25" xfId="0" applyBorder="1"/>
    <xf numFmtId="0" fontId="0" fillId="0" borderId="26" xfId="0" applyBorder="1"/>
    <xf numFmtId="2" fontId="1" fillId="0" borderId="27" xfId="0" applyNumberFormat="1" applyFont="1" applyBorder="1"/>
    <xf numFmtId="2" fontId="1" fillId="2" borderId="27" xfId="0" applyNumberFormat="1" applyFont="1" applyFill="1" applyBorder="1"/>
    <xf numFmtId="2" fontId="1" fillId="2" borderId="8" xfId="0" applyNumberFormat="1" applyFont="1" applyFill="1" applyBorder="1"/>
    <xf numFmtId="0" fontId="0" fillId="2" borderId="11" xfId="0" applyFill="1" applyBorder="1"/>
    <xf numFmtId="2" fontId="1" fillId="0" borderId="5" xfId="0" applyNumberFormat="1" applyFont="1" applyBorder="1"/>
    <xf numFmtId="0" fontId="0" fillId="2" borderId="6" xfId="0" applyFill="1" applyBorder="1"/>
    <xf numFmtId="0" fontId="0" fillId="2" borderId="8" xfId="0" applyFill="1" applyBorder="1"/>
    <xf numFmtId="2" fontId="1" fillId="2" borderId="10" xfId="0" applyNumberFormat="1" applyFont="1" applyFill="1" applyBorder="1"/>
    <xf numFmtId="9" fontId="0" fillId="0" borderId="8" xfId="0" applyNumberFormat="1" applyBorder="1" applyAlignment="1">
      <alignment vertical="top" wrapText="1"/>
    </xf>
    <xf numFmtId="0" fontId="1" fillId="0" borderId="0" xfId="0" applyFont="1"/>
    <xf numFmtId="0" fontId="0" fillId="0" borderId="28" xfId="0" applyBorder="1"/>
    <xf numFmtId="0" fontId="1" fillId="0" borderId="9" xfId="0" applyFont="1" applyBorder="1"/>
    <xf numFmtId="0" fontId="0" fillId="0" borderId="29" xfId="0" applyBorder="1"/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9" workbookViewId="0">
      <selection activeCell="I34" sqref="I34"/>
    </sheetView>
  </sheetViews>
  <sheetFormatPr defaultRowHeight="15" x14ac:dyDescent="0.25"/>
  <cols>
    <col min="1" max="1" width="28.85546875" customWidth="1"/>
    <col min="2" max="2" width="25.42578125" customWidth="1"/>
    <col min="3" max="3" width="23.85546875" customWidth="1"/>
    <col min="4" max="4" width="18" customWidth="1"/>
    <col min="5" max="5" width="15.140625" customWidth="1"/>
    <col min="6" max="6" width="15.28515625" customWidth="1"/>
  </cols>
  <sheetData>
    <row r="1" spans="1:11" ht="14.45" customHeight="1" x14ac:dyDescent="0.25">
      <c r="A1" s="97" t="s">
        <v>121</v>
      </c>
      <c r="B1" s="97"/>
      <c r="C1" s="97"/>
      <c r="D1" s="97"/>
      <c r="E1" s="97"/>
      <c r="F1" s="97"/>
      <c r="G1" s="1"/>
      <c r="H1" s="1"/>
      <c r="I1" s="1"/>
      <c r="J1" s="1"/>
      <c r="K1" s="1"/>
    </row>
    <row r="2" spans="1:11" x14ac:dyDescent="0.25">
      <c r="A2" s="97"/>
      <c r="B2" s="97"/>
      <c r="C2" s="97"/>
      <c r="D2" s="97"/>
      <c r="E2" s="97"/>
      <c r="F2" s="97"/>
      <c r="G2" s="1"/>
      <c r="H2" s="1"/>
      <c r="I2" s="1"/>
      <c r="J2" s="1"/>
      <c r="K2" s="1"/>
    </row>
    <row r="3" spans="1:11" ht="42.6" customHeight="1" x14ac:dyDescent="0.25">
      <c r="A3" s="3" t="s">
        <v>0</v>
      </c>
      <c r="B3" s="3" t="s">
        <v>1</v>
      </c>
      <c r="C3" s="3" t="s">
        <v>37</v>
      </c>
      <c r="D3" s="5" t="s">
        <v>2</v>
      </c>
      <c r="E3" s="3"/>
      <c r="F3" s="13" t="s">
        <v>73</v>
      </c>
      <c r="G3" s="1"/>
      <c r="H3" s="1"/>
      <c r="I3" s="1"/>
      <c r="J3" s="1"/>
      <c r="K3" s="1"/>
    </row>
    <row r="4" spans="1:11" ht="25.5" customHeight="1" x14ac:dyDescent="0.25">
      <c r="A4" s="8" t="s">
        <v>120</v>
      </c>
      <c r="B4" s="3"/>
      <c r="C4" s="3"/>
      <c r="D4" s="11">
        <f>SUM(D5:D15)</f>
        <v>1902974.05</v>
      </c>
      <c r="E4" s="3"/>
      <c r="F4" s="8">
        <v>913427.54</v>
      </c>
      <c r="G4" s="1"/>
      <c r="H4" s="1"/>
      <c r="I4" s="1"/>
      <c r="J4" s="1"/>
      <c r="K4" s="1"/>
    </row>
    <row r="5" spans="1:11" ht="21" customHeight="1" x14ac:dyDescent="0.25">
      <c r="A5" s="3" t="s">
        <v>3</v>
      </c>
      <c r="B5" s="3" t="s">
        <v>4</v>
      </c>
      <c r="C5" s="3" t="s">
        <v>43</v>
      </c>
      <c r="D5" s="6">
        <v>30323.15</v>
      </c>
      <c r="E5" s="3" t="s">
        <v>17</v>
      </c>
      <c r="F5" s="3"/>
      <c r="G5" s="1"/>
      <c r="H5" s="1"/>
      <c r="I5" s="1"/>
      <c r="J5" s="1"/>
      <c r="K5" s="1"/>
    </row>
    <row r="6" spans="1:11" ht="20.25" customHeight="1" x14ac:dyDescent="0.25">
      <c r="A6" s="4" t="s">
        <v>6</v>
      </c>
      <c r="B6" s="4" t="s">
        <v>7</v>
      </c>
      <c r="C6" s="4" t="s">
        <v>38</v>
      </c>
      <c r="D6" s="7">
        <v>71920.14</v>
      </c>
      <c r="E6" s="4" t="s">
        <v>16</v>
      </c>
      <c r="F6" s="4"/>
      <c r="G6" s="2"/>
    </row>
    <row r="7" spans="1:11" ht="19.5" customHeight="1" x14ac:dyDescent="0.25">
      <c r="A7" s="4" t="s">
        <v>8</v>
      </c>
      <c r="B7" s="4" t="s">
        <v>9</v>
      </c>
      <c r="C7" s="4" t="s">
        <v>38</v>
      </c>
      <c r="D7" s="7">
        <v>5650</v>
      </c>
      <c r="E7" s="4" t="s">
        <v>18</v>
      </c>
      <c r="F7" s="4"/>
    </row>
    <row r="8" spans="1:11" ht="21" customHeight="1" x14ac:dyDescent="0.25">
      <c r="A8" s="4" t="s">
        <v>10</v>
      </c>
      <c r="B8" s="4" t="s">
        <v>11</v>
      </c>
      <c r="C8" s="4" t="s">
        <v>38</v>
      </c>
      <c r="D8" s="7">
        <v>9745.76</v>
      </c>
      <c r="E8" s="4" t="s">
        <v>18</v>
      </c>
      <c r="F8" s="4"/>
    </row>
    <row r="9" spans="1:11" ht="20.25" customHeight="1" x14ac:dyDescent="0.25">
      <c r="A9" s="4" t="s">
        <v>12</v>
      </c>
      <c r="B9" s="4" t="s">
        <v>13</v>
      </c>
      <c r="C9" s="4" t="s">
        <v>38</v>
      </c>
      <c r="D9" s="7">
        <v>2606</v>
      </c>
      <c r="E9" s="4" t="s">
        <v>18</v>
      </c>
      <c r="F9" s="4"/>
    </row>
    <row r="10" spans="1:11" ht="20.25" customHeight="1" x14ac:dyDescent="0.25">
      <c r="A10" s="4" t="s">
        <v>14</v>
      </c>
      <c r="B10" s="4" t="s">
        <v>15</v>
      </c>
      <c r="C10" s="4" t="s">
        <v>38</v>
      </c>
      <c r="D10" s="7">
        <v>55504</v>
      </c>
      <c r="E10" s="4" t="s">
        <v>16</v>
      </c>
      <c r="F10" s="4"/>
    </row>
    <row r="11" spans="1:11" ht="31.9" customHeight="1" x14ac:dyDescent="0.25">
      <c r="A11" s="4" t="s">
        <v>19</v>
      </c>
      <c r="B11" s="4" t="s">
        <v>20</v>
      </c>
      <c r="C11" s="10" t="s">
        <v>39</v>
      </c>
      <c r="D11" s="7">
        <v>28225</v>
      </c>
      <c r="E11" s="4" t="s">
        <v>21</v>
      </c>
      <c r="F11" s="4"/>
    </row>
    <row r="12" spans="1:11" ht="34.15" customHeight="1" x14ac:dyDescent="0.25">
      <c r="A12" s="4" t="s">
        <v>22</v>
      </c>
      <c r="B12" s="4" t="s">
        <v>23</v>
      </c>
      <c r="C12" s="10" t="s">
        <v>42</v>
      </c>
      <c r="D12" s="7">
        <v>384000</v>
      </c>
      <c r="E12" s="4" t="s">
        <v>21</v>
      </c>
      <c r="F12" s="4"/>
    </row>
    <row r="13" spans="1:11" x14ac:dyDescent="0.25">
      <c r="A13" s="4" t="s">
        <v>24</v>
      </c>
      <c r="B13" s="4" t="s">
        <v>25</v>
      </c>
      <c r="C13" s="4" t="s">
        <v>41</v>
      </c>
      <c r="D13" s="7">
        <v>720000</v>
      </c>
      <c r="E13" s="4" t="s">
        <v>21</v>
      </c>
      <c r="F13" s="4"/>
    </row>
    <row r="14" spans="1:11" x14ac:dyDescent="0.25">
      <c r="A14" s="4" t="s">
        <v>26</v>
      </c>
      <c r="B14" s="4" t="s">
        <v>27</v>
      </c>
      <c r="C14" s="4" t="s">
        <v>40</v>
      </c>
      <c r="D14" s="7">
        <v>360000</v>
      </c>
      <c r="E14" s="4" t="s">
        <v>21</v>
      </c>
      <c r="F14" s="4"/>
    </row>
    <row r="15" spans="1:11" x14ac:dyDescent="0.25">
      <c r="A15" s="4" t="s">
        <v>28</v>
      </c>
      <c r="B15" s="4" t="s">
        <v>29</v>
      </c>
      <c r="C15" s="4" t="s">
        <v>44</v>
      </c>
      <c r="D15" s="7">
        <v>235000</v>
      </c>
      <c r="E15" s="4" t="s">
        <v>21</v>
      </c>
      <c r="F15" s="4"/>
    </row>
    <row r="16" spans="1:11" x14ac:dyDescent="0.25">
      <c r="A16" s="4"/>
      <c r="B16" s="4"/>
      <c r="C16" s="4"/>
      <c r="D16" s="7"/>
      <c r="E16" s="4"/>
      <c r="F16" s="4"/>
    </row>
    <row r="17" spans="1:6" x14ac:dyDescent="0.25">
      <c r="A17" s="9" t="s">
        <v>123</v>
      </c>
      <c r="B17" s="4"/>
      <c r="C17" s="4"/>
      <c r="D17" s="12">
        <f>SUM(D18:D22)</f>
        <v>3313779.65</v>
      </c>
      <c r="E17" s="4"/>
      <c r="F17" s="9">
        <v>1590614.23</v>
      </c>
    </row>
    <row r="18" spans="1:6" ht="19.5" customHeight="1" x14ac:dyDescent="0.25">
      <c r="A18" s="4" t="s">
        <v>30</v>
      </c>
      <c r="B18" s="4" t="s">
        <v>31</v>
      </c>
      <c r="C18" s="4" t="s">
        <v>45</v>
      </c>
      <c r="D18" s="7">
        <v>1399423.73</v>
      </c>
      <c r="E18" s="4" t="s">
        <v>21</v>
      </c>
      <c r="F18" s="4"/>
    </row>
    <row r="19" spans="1:6" ht="16.5" customHeight="1" x14ac:dyDescent="0.25">
      <c r="A19" s="4" t="s">
        <v>32</v>
      </c>
      <c r="B19" s="4" t="s">
        <v>33</v>
      </c>
      <c r="C19" s="4" t="s">
        <v>46</v>
      </c>
      <c r="D19" s="7">
        <v>744864.36</v>
      </c>
      <c r="E19" s="4" t="s">
        <v>21</v>
      </c>
      <c r="F19" s="4"/>
    </row>
    <row r="20" spans="1:6" ht="18" customHeight="1" x14ac:dyDescent="0.25">
      <c r="A20" s="4" t="s">
        <v>34</v>
      </c>
      <c r="B20" s="4" t="s">
        <v>33</v>
      </c>
      <c r="C20" s="4" t="s">
        <v>47</v>
      </c>
      <c r="D20" s="7">
        <v>355932.24</v>
      </c>
      <c r="E20" s="4" t="s">
        <v>21</v>
      </c>
      <c r="F20" s="4"/>
    </row>
    <row r="21" spans="1:6" ht="20.25" customHeight="1" x14ac:dyDescent="0.25">
      <c r="A21" s="4" t="s">
        <v>35</v>
      </c>
      <c r="B21" s="4" t="s">
        <v>36</v>
      </c>
      <c r="C21" s="4" t="s">
        <v>48</v>
      </c>
      <c r="D21" s="7">
        <v>152542.32</v>
      </c>
      <c r="E21" s="4" t="s">
        <v>21</v>
      </c>
      <c r="F21" s="4"/>
    </row>
    <row r="22" spans="1:6" ht="18.75" customHeight="1" x14ac:dyDescent="0.25">
      <c r="A22" s="4" t="s">
        <v>49</v>
      </c>
      <c r="B22" s="4" t="s">
        <v>36</v>
      </c>
      <c r="C22" s="4" t="s">
        <v>50</v>
      </c>
      <c r="D22" s="7">
        <v>661017</v>
      </c>
      <c r="E22" s="4" t="s">
        <v>21</v>
      </c>
      <c r="F22" s="4"/>
    </row>
    <row r="23" spans="1:6" ht="18.75" customHeight="1" x14ac:dyDescent="0.25">
      <c r="A23" s="4"/>
      <c r="B23" s="4"/>
      <c r="C23" s="4"/>
      <c r="D23" s="7"/>
      <c r="E23" s="4"/>
      <c r="F23" s="4"/>
    </row>
    <row r="24" spans="1:6" ht="15.75" thickBot="1" x14ac:dyDescent="0.3">
      <c r="A24" s="17"/>
      <c r="B24" s="4"/>
      <c r="C24" s="4"/>
      <c r="D24" s="7"/>
      <c r="E24" s="4"/>
      <c r="F24" s="4"/>
    </row>
    <row r="25" spans="1:6" ht="15.75" thickBot="1" x14ac:dyDescent="0.3">
      <c r="A25" s="96" t="s">
        <v>51</v>
      </c>
      <c r="B25" s="95"/>
      <c r="C25" s="17"/>
      <c r="D25" s="18"/>
      <c r="E25" s="17"/>
      <c r="F25" s="17"/>
    </row>
    <row r="26" spans="1:6" ht="15.75" thickBot="1" x14ac:dyDescent="0.3">
      <c r="A26" s="93" t="s">
        <v>124</v>
      </c>
      <c r="B26" s="22"/>
      <c r="C26" s="22"/>
      <c r="D26" s="25">
        <f>SUM(D27:D30)</f>
        <v>384762.52999999997</v>
      </c>
      <c r="E26" s="22"/>
      <c r="F26" s="94">
        <v>384762.53</v>
      </c>
    </row>
    <row r="27" spans="1:6" ht="42.6" customHeight="1" x14ac:dyDescent="0.25">
      <c r="A27" s="55" t="s">
        <v>52</v>
      </c>
      <c r="B27" s="55" t="s">
        <v>53</v>
      </c>
      <c r="C27" s="79" t="s">
        <v>54</v>
      </c>
      <c r="D27" s="61">
        <v>336974.39</v>
      </c>
      <c r="E27" s="55" t="s">
        <v>21</v>
      </c>
      <c r="F27" s="19"/>
    </row>
    <row r="28" spans="1:6" ht="24" customHeight="1" x14ac:dyDescent="0.25">
      <c r="A28" s="3" t="s">
        <v>52</v>
      </c>
      <c r="B28" s="3" t="s">
        <v>59</v>
      </c>
      <c r="C28" s="5" t="s">
        <v>60</v>
      </c>
      <c r="D28" s="6">
        <v>25423.73</v>
      </c>
      <c r="E28" s="3" t="s">
        <v>21</v>
      </c>
      <c r="F28" s="4"/>
    </row>
    <row r="29" spans="1:6" x14ac:dyDescent="0.25">
      <c r="A29" s="4" t="s">
        <v>55</v>
      </c>
      <c r="B29" s="4" t="s">
        <v>56</v>
      </c>
      <c r="C29" s="4" t="s">
        <v>38</v>
      </c>
      <c r="D29" s="7">
        <v>17449.16</v>
      </c>
      <c r="E29" s="4" t="s">
        <v>57</v>
      </c>
      <c r="F29" s="4"/>
    </row>
    <row r="30" spans="1:6" x14ac:dyDescent="0.25">
      <c r="A30" s="4" t="s">
        <v>55</v>
      </c>
      <c r="B30" s="4" t="s">
        <v>58</v>
      </c>
      <c r="C30" s="4" t="s">
        <v>38</v>
      </c>
      <c r="D30" s="7">
        <v>4915.25</v>
      </c>
      <c r="E30" s="4" t="s">
        <v>57</v>
      </c>
      <c r="F30" s="4"/>
    </row>
    <row r="31" spans="1:6" x14ac:dyDescent="0.25">
      <c r="A31" s="4"/>
      <c r="B31" s="4"/>
      <c r="C31" s="4"/>
      <c r="D31" s="7"/>
      <c r="E31" s="4"/>
      <c r="F31" s="4"/>
    </row>
    <row r="32" spans="1:6" x14ac:dyDescent="0.25">
      <c r="A32" s="9" t="s">
        <v>61</v>
      </c>
      <c r="B32" s="4" t="s">
        <v>62</v>
      </c>
      <c r="C32" s="4" t="s">
        <v>63</v>
      </c>
      <c r="D32" s="12">
        <v>3043544.04</v>
      </c>
      <c r="E32" s="4" t="s">
        <v>21</v>
      </c>
      <c r="F32" s="12">
        <v>3043544.04</v>
      </c>
    </row>
    <row r="33" spans="1:6" x14ac:dyDescent="0.25">
      <c r="A33" s="4"/>
      <c r="B33" s="4"/>
      <c r="C33" s="4"/>
      <c r="D33" s="7"/>
      <c r="E33" s="4"/>
      <c r="F33" s="4"/>
    </row>
    <row r="34" spans="1:6" ht="24.6" customHeight="1" x14ac:dyDescent="0.25">
      <c r="A34" s="9" t="s">
        <v>64</v>
      </c>
      <c r="B34" s="4" t="s">
        <v>65</v>
      </c>
      <c r="C34" s="4"/>
      <c r="D34" s="12">
        <v>9038406.9600000009</v>
      </c>
      <c r="E34" s="4"/>
      <c r="F34" s="12">
        <v>9038406.9600000009</v>
      </c>
    </row>
    <row r="35" spans="1:6" x14ac:dyDescent="0.25">
      <c r="A35" s="4"/>
      <c r="B35" s="4"/>
      <c r="C35" s="4"/>
      <c r="D35" s="7"/>
      <c r="E35" s="4"/>
      <c r="F35" s="4"/>
    </row>
    <row r="36" spans="1:6" x14ac:dyDescent="0.25">
      <c r="A36" s="9" t="s">
        <v>66</v>
      </c>
      <c r="B36" s="4" t="s">
        <v>74</v>
      </c>
      <c r="C36" s="4"/>
      <c r="D36" s="14">
        <v>3057387.9</v>
      </c>
      <c r="E36" s="15"/>
      <c r="F36" s="14">
        <v>3057387.9</v>
      </c>
    </row>
    <row r="37" spans="1:6" x14ac:dyDescent="0.25">
      <c r="A37" s="4"/>
      <c r="B37" s="4"/>
      <c r="C37" s="4"/>
      <c r="D37" s="7"/>
      <c r="E37" s="4"/>
      <c r="F37" s="4"/>
    </row>
    <row r="38" spans="1:6" x14ac:dyDescent="0.25">
      <c r="A38" s="9" t="s">
        <v>67</v>
      </c>
      <c r="B38" s="4"/>
      <c r="C38" s="4"/>
      <c r="D38" s="12">
        <f>SUM(D39:D40)</f>
        <v>2671704</v>
      </c>
      <c r="E38" s="4"/>
      <c r="F38" s="12">
        <v>1282417.92</v>
      </c>
    </row>
    <row r="39" spans="1:6" x14ac:dyDescent="0.25">
      <c r="A39" s="4" t="s">
        <v>68</v>
      </c>
      <c r="B39" s="98" t="s">
        <v>75</v>
      </c>
      <c r="C39" s="99"/>
      <c r="D39" s="16">
        <v>2052000</v>
      </c>
      <c r="E39" s="15"/>
      <c r="F39" s="4"/>
    </row>
    <row r="40" spans="1:6" x14ac:dyDescent="0.25">
      <c r="A40" s="4" t="s">
        <v>71</v>
      </c>
      <c r="B40" s="4"/>
      <c r="C40" s="4"/>
      <c r="D40" s="16">
        <v>619704</v>
      </c>
      <c r="E40" s="15"/>
      <c r="F40" s="4"/>
    </row>
    <row r="41" spans="1:6" x14ac:dyDescent="0.25">
      <c r="A41" s="4"/>
      <c r="B41" s="4"/>
      <c r="C41" s="4"/>
      <c r="D41" s="7"/>
      <c r="E41" s="4"/>
      <c r="F41" s="4"/>
    </row>
    <row r="42" spans="1:6" x14ac:dyDescent="0.25">
      <c r="A42" s="9" t="s">
        <v>69</v>
      </c>
      <c r="B42" s="4"/>
      <c r="C42" s="4"/>
      <c r="D42" s="12">
        <f>SUM(D43:D44)</f>
        <v>1328040</v>
      </c>
      <c r="E42" s="4"/>
      <c r="F42" s="12">
        <v>1328040</v>
      </c>
    </row>
    <row r="43" spans="1:6" x14ac:dyDescent="0.25">
      <c r="A43" s="4" t="s">
        <v>68</v>
      </c>
      <c r="B43" s="98" t="s">
        <v>70</v>
      </c>
      <c r="C43" s="99"/>
      <c r="D43" s="16">
        <v>1020000</v>
      </c>
      <c r="E43" s="15"/>
      <c r="F43" s="4"/>
    </row>
    <row r="44" spans="1:6" x14ac:dyDescent="0.25">
      <c r="A44" s="4" t="s">
        <v>71</v>
      </c>
      <c r="B44" s="4"/>
      <c r="C44" s="4"/>
      <c r="D44" s="16">
        <v>308040</v>
      </c>
      <c r="E44" s="15"/>
      <c r="F44" s="4"/>
    </row>
    <row r="45" spans="1:6" x14ac:dyDescent="0.25">
      <c r="A45" s="4"/>
      <c r="B45" s="4"/>
      <c r="C45" s="4"/>
      <c r="D45" s="7"/>
      <c r="E45" s="4"/>
      <c r="F45" s="4"/>
    </row>
    <row r="46" spans="1:6" x14ac:dyDescent="0.25">
      <c r="A46" s="4"/>
      <c r="B46" s="4"/>
      <c r="C46" s="4"/>
      <c r="D46" s="7"/>
      <c r="E46" s="4"/>
      <c r="F46" s="4"/>
    </row>
    <row r="47" spans="1:6" x14ac:dyDescent="0.25">
      <c r="A47" s="9" t="s">
        <v>72</v>
      </c>
      <c r="B47" s="4"/>
      <c r="C47" s="4"/>
      <c r="D47" s="12">
        <f>D42+D38+D36+D34+D32+D26+D17+D4</f>
        <v>24740599.130000003</v>
      </c>
      <c r="E47" s="4"/>
      <c r="F47" s="12">
        <f>F42+F38+F36+F34+F32+F26+F17+F4</f>
        <v>20638601.120000001</v>
      </c>
    </row>
    <row r="48" spans="1:6" x14ac:dyDescent="0.25">
      <c r="A48" s="4"/>
      <c r="B48" s="4"/>
      <c r="C48" s="4"/>
      <c r="D48" s="7"/>
      <c r="E48" s="4"/>
      <c r="F48" s="4"/>
    </row>
  </sheetData>
  <mergeCells count="3">
    <mergeCell ref="A1:F2"/>
    <mergeCell ref="B39:C39"/>
    <mergeCell ref="B43:C4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workbookViewId="0">
      <selection activeCell="B83" sqref="B83"/>
    </sheetView>
  </sheetViews>
  <sheetFormatPr defaultRowHeight="15" x14ac:dyDescent="0.25"/>
  <cols>
    <col min="1" max="1" width="30.140625" customWidth="1"/>
    <col min="2" max="2" width="28.42578125" customWidth="1"/>
    <col min="3" max="3" width="23.85546875" customWidth="1"/>
    <col min="4" max="4" width="16.140625" customWidth="1"/>
    <col min="5" max="5" width="17.42578125" customWidth="1"/>
    <col min="6" max="6" width="19" customWidth="1"/>
    <col min="7" max="7" width="18.42578125" customWidth="1"/>
  </cols>
  <sheetData>
    <row r="1" spans="1:11" ht="14.45" customHeight="1" x14ac:dyDescent="0.25">
      <c r="A1" s="97" t="s">
        <v>122</v>
      </c>
      <c r="B1" s="97"/>
      <c r="C1" s="97"/>
      <c r="D1" s="97"/>
      <c r="E1" s="97"/>
      <c r="F1" s="97"/>
      <c r="G1" s="1"/>
      <c r="H1" s="1"/>
      <c r="I1" s="1"/>
      <c r="J1" s="1"/>
      <c r="K1" s="1"/>
    </row>
    <row r="2" spans="1:11" ht="15.75" customHeight="1" thickBot="1" x14ac:dyDescent="0.3">
      <c r="A2" s="97"/>
      <c r="B2" s="97"/>
      <c r="C2" s="97"/>
      <c r="D2" s="97"/>
      <c r="E2" s="97"/>
      <c r="F2" s="97"/>
      <c r="G2" s="1"/>
      <c r="H2" s="1"/>
      <c r="I2" s="1"/>
      <c r="J2" s="1"/>
      <c r="K2" s="1"/>
    </row>
    <row r="3" spans="1:11" ht="50.25" customHeight="1" thickBot="1" x14ac:dyDescent="0.3">
      <c r="A3" s="57" t="s">
        <v>0</v>
      </c>
      <c r="B3" s="58" t="s">
        <v>1</v>
      </c>
      <c r="C3" s="58" t="s">
        <v>37</v>
      </c>
      <c r="D3" s="59" t="s">
        <v>2</v>
      </c>
      <c r="E3" s="58" t="s">
        <v>85</v>
      </c>
      <c r="F3" s="91" t="s">
        <v>76</v>
      </c>
      <c r="G3" s="60" t="s">
        <v>77</v>
      </c>
      <c r="H3" s="1"/>
      <c r="I3" s="1"/>
      <c r="J3" s="1"/>
      <c r="K3" s="1"/>
    </row>
    <row r="4" spans="1:11" ht="25.5" customHeight="1" thickBot="1" x14ac:dyDescent="0.3">
      <c r="A4" s="64" t="s">
        <v>5</v>
      </c>
      <c r="B4" s="58"/>
      <c r="C4" s="58"/>
      <c r="D4" s="65">
        <f>SUM(D5:D19)</f>
        <v>5202503.55</v>
      </c>
      <c r="E4" s="66"/>
      <c r="F4" s="67">
        <f>D4*48/100</f>
        <v>2497201.7039999999</v>
      </c>
      <c r="G4" s="67">
        <f>D4*52/100</f>
        <v>2705301.8459999994</v>
      </c>
      <c r="H4" s="1"/>
      <c r="I4" s="1"/>
      <c r="J4" s="1"/>
      <c r="K4" s="1"/>
    </row>
    <row r="5" spans="1:11" ht="21" customHeight="1" x14ac:dyDescent="0.25">
      <c r="A5" s="55" t="s">
        <v>3</v>
      </c>
      <c r="B5" s="55"/>
      <c r="C5" s="55" t="s">
        <v>43</v>
      </c>
      <c r="D5" s="61">
        <v>45388.58</v>
      </c>
      <c r="E5" s="56" t="s">
        <v>92</v>
      </c>
      <c r="F5" s="62">
        <f t="shared" ref="F5:F19" si="0">D5*48/100</f>
        <v>21786.518399999997</v>
      </c>
      <c r="G5" s="63">
        <f t="shared" ref="G5:G19" si="1">D5*52/100</f>
        <v>23602.061600000001</v>
      </c>
      <c r="H5" s="1"/>
      <c r="I5" s="1"/>
      <c r="J5" s="1"/>
      <c r="K5" s="1"/>
    </row>
    <row r="6" spans="1:11" ht="20.25" customHeight="1" x14ac:dyDescent="0.25">
      <c r="A6" s="4" t="s">
        <v>6</v>
      </c>
      <c r="B6" s="4" t="s">
        <v>7</v>
      </c>
      <c r="C6" s="4" t="s">
        <v>38</v>
      </c>
      <c r="D6" s="7">
        <v>51412.32</v>
      </c>
      <c r="E6" s="44" t="s">
        <v>16</v>
      </c>
      <c r="F6" s="51">
        <f t="shared" si="0"/>
        <v>24677.9136</v>
      </c>
      <c r="G6" s="53">
        <f t="shared" si="1"/>
        <v>26734.4064</v>
      </c>
    </row>
    <row r="7" spans="1:11" ht="19.5" customHeight="1" x14ac:dyDescent="0.25">
      <c r="A7" s="4" t="s">
        <v>8</v>
      </c>
      <c r="B7" s="4"/>
      <c r="C7" s="4"/>
      <c r="D7" s="7"/>
      <c r="E7" s="44"/>
      <c r="F7" s="51">
        <f t="shared" si="0"/>
        <v>0</v>
      </c>
      <c r="G7" s="53">
        <f t="shared" si="1"/>
        <v>0</v>
      </c>
    </row>
    <row r="8" spans="1:11" ht="21" customHeight="1" x14ac:dyDescent="0.25">
      <c r="A8" s="4" t="s">
        <v>10</v>
      </c>
      <c r="B8" s="4" t="s">
        <v>94</v>
      </c>
      <c r="C8" s="4" t="s">
        <v>38</v>
      </c>
      <c r="D8" s="7">
        <v>4050</v>
      </c>
      <c r="E8" s="44" t="s">
        <v>18</v>
      </c>
      <c r="F8" s="51">
        <f t="shared" si="0"/>
        <v>1944</v>
      </c>
      <c r="G8" s="53">
        <f t="shared" si="1"/>
        <v>2106</v>
      </c>
    </row>
    <row r="9" spans="1:11" ht="30" customHeight="1" x14ac:dyDescent="0.25">
      <c r="A9" s="35" t="s">
        <v>97</v>
      </c>
      <c r="B9" s="4" t="s">
        <v>95</v>
      </c>
      <c r="C9" s="4" t="s">
        <v>96</v>
      </c>
      <c r="D9" s="7">
        <v>500000</v>
      </c>
      <c r="E9" s="44" t="s">
        <v>18</v>
      </c>
      <c r="F9" s="51">
        <f t="shared" si="0"/>
        <v>240000</v>
      </c>
      <c r="G9" s="53">
        <f t="shared" si="1"/>
        <v>260000</v>
      </c>
    </row>
    <row r="10" spans="1:11" ht="20.25" customHeight="1" x14ac:dyDescent="0.25">
      <c r="A10" s="4" t="s">
        <v>14</v>
      </c>
      <c r="B10" s="4" t="s">
        <v>15</v>
      </c>
      <c r="C10" s="4" t="s">
        <v>38</v>
      </c>
      <c r="D10" s="7">
        <v>51930</v>
      </c>
      <c r="E10" s="44" t="s">
        <v>16</v>
      </c>
      <c r="F10" s="51">
        <f t="shared" si="0"/>
        <v>24926.400000000001</v>
      </c>
      <c r="G10" s="53">
        <f t="shared" si="1"/>
        <v>27003.599999999999</v>
      </c>
    </row>
    <row r="11" spans="1:11" ht="20.25" customHeight="1" x14ac:dyDescent="0.25">
      <c r="A11" s="4" t="s">
        <v>19</v>
      </c>
      <c r="B11" s="4" t="s">
        <v>106</v>
      </c>
      <c r="C11" s="4" t="s">
        <v>107</v>
      </c>
      <c r="D11" s="7">
        <v>5101.6899999999996</v>
      </c>
      <c r="E11" s="44" t="s">
        <v>21</v>
      </c>
      <c r="F11" s="51">
        <f t="shared" si="0"/>
        <v>2448.8112000000001</v>
      </c>
      <c r="G11" s="53">
        <f t="shared" si="1"/>
        <v>2652.8788</v>
      </c>
    </row>
    <row r="12" spans="1:11" ht="18" customHeight="1" x14ac:dyDescent="0.25">
      <c r="A12" s="4" t="s">
        <v>19</v>
      </c>
      <c r="B12" s="4" t="s">
        <v>20</v>
      </c>
      <c r="C12" s="10"/>
      <c r="D12" s="7">
        <v>10443</v>
      </c>
      <c r="E12" s="44" t="s">
        <v>21</v>
      </c>
      <c r="F12" s="51">
        <f t="shared" si="0"/>
        <v>5012.6400000000003</v>
      </c>
      <c r="G12" s="53">
        <f t="shared" si="1"/>
        <v>5430.36</v>
      </c>
    </row>
    <row r="13" spans="1:11" ht="18" customHeight="1" x14ac:dyDescent="0.25">
      <c r="A13" s="4" t="s">
        <v>22</v>
      </c>
      <c r="B13" s="4" t="s">
        <v>23</v>
      </c>
      <c r="C13" s="10"/>
      <c r="D13" s="7">
        <v>384000</v>
      </c>
      <c r="E13" s="44" t="s">
        <v>21</v>
      </c>
      <c r="F13" s="51">
        <f t="shared" si="0"/>
        <v>184320</v>
      </c>
      <c r="G13" s="53">
        <f t="shared" si="1"/>
        <v>199680</v>
      </c>
    </row>
    <row r="14" spans="1:11" x14ac:dyDescent="0.25">
      <c r="A14" s="4" t="s">
        <v>24</v>
      </c>
      <c r="B14" s="4" t="s">
        <v>25</v>
      </c>
      <c r="C14" s="4" t="s">
        <v>41</v>
      </c>
      <c r="D14" s="7">
        <v>720000</v>
      </c>
      <c r="E14" s="44" t="s">
        <v>21</v>
      </c>
      <c r="F14" s="51">
        <f t="shared" si="0"/>
        <v>345600</v>
      </c>
      <c r="G14" s="53">
        <f t="shared" si="1"/>
        <v>374400</v>
      </c>
    </row>
    <row r="15" spans="1:11" x14ac:dyDescent="0.25">
      <c r="A15" s="4" t="s">
        <v>109</v>
      </c>
      <c r="B15" s="4" t="s">
        <v>110</v>
      </c>
      <c r="C15" s="4"/>
      <c r="D15" s="7">
        <v>1350000</v>
      </c>
      <c r="E15" s="44" t="s">
        <v>21</v>
      </c>
      <c r="F15" s="51">
        <f t="shared" si="0"/>
        <v>648000</v>
      </c>
      <c r="G15" s="53">
        <f t="shared" si="1"/>
        <v>702000</v>
      </c>
    </row>
    <row r="16" spans="1:11" x14ac:dyDescent="0.25">
      <c r="A16" s="4" t="s">
        <v>111</v>
      </c>
      <c r="B16" s="4" t="s">
        <v>112</v>
      </c>
      <c r="C16" s="4"/>
      <c r="D16" s="7">
        <v>1500000</v>
      </c>
      <c r="E16" s="44" t="s">
        <v>21</v>
      </c>
      <c r="F16" s="51">
        <f t="shared" si="0"/>
        <v>720000</v>
      </c>
      <c r="G16" s="53">
        <f t="shared" si="1"/>
        <v>780000</v>
      </c>
    </row>
    <row r="17" spans="1:7" x14ac:dyDescent="0.25">
      <c r="A17" s="4" t="s">
        <v>26</v>
      </c>
      <c r="B17" s="4" t="s">
        <v>98</v>
      </c>
      <c r="C17" s="4"/>
      <c r="D17" s="7">
        <v>360000</v>
      </c>
      <c r="E17" s="44" t="s">
        <v>21</v>
      </c>
      <c r="F17" s="51">
        <f t="shared" si="0"/>
        <v>172800</v>
      </c>
      <c r="G17" s="53">
        <f t="shared" si="1"/>
        <v>187200</v>
      </c>
    </row>
    <row r="18" spans="1:7" x14ac:dyDescent="0.25">
      <c r="A18" s="4" t="s">
        <v>104</v>
      </c>
      <c r="B18" s="4" t="s">
        <v>105</v>
      </c>
      <c r="C18" s="4"/>
      <c r="D18" s="7">
        <v>216000</v>
      </c>
      <c r="E18" s="44" t="s">
        <v>21</v>
      </c>
      <c r="F18" s="51">
        <f t="shared" si="0"/>
        <v>103680</v>
      </c>
      <c r="G18" s="53">
        <f t="shared" si="1"/>
        <v>112320</v>
      </c>
    </row>
    <row r="19" spans="1:7" x14ac:dyDescent="0.25">
      <c r="A19" s="4" t="s">
        <v>102</v>
      </c>
      <c r="B19" s="4" t="s">
        <v>103</v>
      </c>
      <c r="C19" s="4"/>
      <c r="D19" s="7">
        <v>4177.96</v>
      </c>
      <c r="E19" s="44" t="s">
        <v>21</v>
      </c>
      <c r="F19" s="51">
        <f t="shared" si="0"/>
        <v>2005.4208000000001</v>
      </c>
      <c r="G19" s="53">
        <f t="shared" si="1"/>
        <v>2172.5392000000002</v>
      </c>
    </row>
    <row r="20" spans="1:7" ht="15.75" thickBot="1" x14ac:dyDescent="0.3">
      <c r="A20" s="17"/>
      <c r="B20" s="17"/>
      <c r="C20" s="17"/>
      <c r="D20" s="18"/>
      <c r="E20" s="50"/>
      <c r="F20" s="68"/>
      <c r="G20" s="68"/>
    </row>
    <row r="21" spans="1:7" ht="15.75" thickBot="1" x14ac:dyDescent="0.3">
      <c r="A21" s="21" t="s">
        <v>123</v>
      </c>
      <c r="B21" s="22"/>
      <c r="C21" s="22"/>
      <c r="D21" s="25">
        <f>SUM(D22:D26)</f>
        <v>3313779.69</v>
      </c>
      <c r="E21" s="33"/>
      <c r="F21" s="72">
        <f>D21*48/100</f>
        <v>1590614.2512000001</v>
      </c>
      <c r="G21" s="72">
        <f>D21*52/100</f>
        <v>1723165.4387999999</v>
      </c>
    </row>
    <row r="22" spans="1:7" ht="19.5" customHeight="1" x14ac:dyDescent="0.25">
      <c r="A22" s="19" t="s">
        <v>30</v>
      </c>
      <c r="B22" s="19" t="s">
        <v>31</v>
      </c>
      <c r="C22" s="19" t="s">
        <v>45</v>
      </c>
      <c r="D22" s="20">
        <v>1399423.73</v>
      </c>
      <c r="E22" s="69" t="s">
        <v>21</v>
      </c>
      <c r="F22" s="70">
        <f t="shared" ref="F22:F26" si="2">D22*48/100</f>
        <v>671723.39039999992</v>
      </c>
      <c r="G22" s="71">
        <f t="shared" ref="G22:G26" si="3">D22*52/100</f>
        <v>727700.33959999995</v>
      </c>
    </row>
    <row r="23" spans="1:7" ht="16.5" customHeight="1" x14ac:dyDescent="0.25">
      <c r="A23" s="4" t="s">
        <v>32</v>
      </c>
      <c r="B23" s="4" t="s">
        <v>33</v>
      </c>
      <c r="C23" s="4" t="s">
        <v>46</v>
      </c>
      <c r="D23" s="7">
        <v>744864.4</v>
      </c>
      <c r="E23" s="44" t="s">
        <v>21</v>
      </c>
      <c r="F23" s="52">
        <f t="shared" si="2"/>
        <v>357534.91200000001</v>
      </c>
      <c r="G23" s="54">
        <f t="shared" si="3"/>
        <v>387329.48800000007</v>
      </c>
    </row>
    <row r="24" spans="1:7" ht="18" customHeight="1" x14ac:dyDescent="0.25">
      <c r="A24" s="4" t="s">
        <v>34</v>
      </c>
      <c r="B24" s="4" t="s">
        <v>33</v>
      </c>
      <c r="C24" s="4" t="s">
        <v>47</v>
      </c>
      <c r="D24" s="7">
        <v>355932.24</v>
      </c>
      <c r="E24" s="44" t="s">
        <v>21</v>
      </c>
      <c r="F24" s="52">
        <f t="shared" si="2"/>
        <v>170847.47519999999</v>
      </c>
      <c r="G24" s="54">
        <f t="shared" si="3"/>
        <v>185084.7648</v>
      </c>
    </row>
    <row r="25" spans="1:7" ht="20.25" customHeight="1" x14ac:dyDescent="0.25">
      <c r="A25" s="4" t="s">
        <v>35</v>
      </c>
      <c r="B25" s="4" t="s">
        <v>36</v>
      </c>
      <c r="C25" s="4" t="s">
        <v>48</v>
      </c>
      <c r="D25" s="7">
        <v>152542.32</v>
      </c>
      <c r="E25" s="44" t="s">
        <v>21</v>
      </c>
      <c r="F25" s="52">
        <f t="shared" si="2"/>
        <v>73220.313600000009</v>
      </c>
      <c r="G25" s="54">
        <f t="shared" si="3"/>
        <v>79322.006400000013</v>
      </c>
    </row>
    <row r="26" spans="1:7" ht="18.75" customHeight="1" x14ac:dyDescent="0.25">
      <c r="A26" s="4" t="s">
        <v>108</v>
      </c>
      <c r="B26" s="4" t="s">
        <v>36</v>
      </c>
      <c r="C26" s="4" t="s">
        <v>50</v>
      </c>
      <c r="D26" s="7">
        <v>661017</v>
      </c>
      <c r="E26" s="44" t="s">
        <v>21</v>
      </c>
      <c r="F26" s="52">
        <f t="shared" si="2"/>
        <v>317288.15999999997</v>
      </c>
      <c r="G26" s="54">
        <f t="shared" si="3"/>
        <v>343728.84</v>
      </c>
    </row>
    <row r="27" spans="1:7" ht="18.75" customHeight="1" thickBot="1" x14ac:dyDescent="0.3">
      <c r="A27" s="17"/>
      <c r="B27" s="17"/>
      <c r="C27" s="17"/>
      <c r="D27" s="18"/>
      <c r="E27" s="50"/>
      <c r="F27" s="68"/>
      <c r="G27" s="68"/>
    </row>
    <row r="28" spans="1:7" ht="18.75" customHeight="1" thickBot="1" x14ac:dyDescent="0.3">
      <c r="A28" s="21" t="s">
        <v>67</v>
      </c>
      <c r="B28" s="22"/>
      <c r="C28" s="22"/>
      <c r="D28" s="25">
        <f>SUM(D29:D30)</f>
        <v>2671704</v>
      </c>
      <c r="E28" s="33"/>
      <c r="F28" s="72">
        <f>D28*48/100</f>
        <v>1282417.92</v>
      </c>
      <c r="G28" s="72">
        <f>D28*52/100</f>
        <v>1389286.08</v>
      </c>
    </row>
    <row r="29" spans="1:7" ht="18.75" customHeight="1" x14ac:dyDescent="0.25">
      <c r="A29" s="19" t="s">
        <v>68</v>
      </c>
      <c r="B29" s="100" t="s">
        <v>75</v>
      </c>
      <c r="C29" s="101"/>
      <c r="D29" s="73">
        <v>2052000</v>
      </c>
      <c r="E29" s="74"/>
      <c r="F29" s="70">
        <f t="shared" ref="F29:F30" si="4">D29*48/100</f>
        <v>984960</v>
      </c>
      <c r="G29" s="71">
        <f t="shared" ref="G29:G30" si="5">D29*52/100</f>
        <v>1067040</v>
      </c>
    </row>
    <row r="30" spans="1:7" ht="18.75" customHeight="1" x14ac:dyDescent="0.25">
      <c r="A30" s="4" t="s">
        <v>71</v>
      </c>
      <c r="B30" s="4"/>
      <c r="C30" s="4"/>
      <c r="D30" s="16">
        <v>619704</v>
      </c>
      <c r="E30" s="45"/>
      <c r="F30" s="52">
        <f t="shared" si="4"/>
        <v>297457.91999999998</v>
      </c>
      <c r="G30" s="54">
        <f t="shared" si="5"/>
        <v>322246.08</v>
      </c>
    </row>
    <row r="31" spans="1:7" ht="18.75" customHeight="1" thickBot="1" x14ac:dyDescent="0.3">
      <c r="A31" s="17"/>
      <c r="B31" s="17"/>
      <c r="C31" s="17"/>
      <c r="D31" s="18"/>
      <c r="E31" s="50"/>
      <c r="F31" s="49"/>
      <c r="G31" s="49"/>
    </row>
    <row r="32" spans="1:7" ht="18.75" customHeight="1" thickBot="1" x14ac:dyDescent="0.3">
      <c r="A32" s="21" t="s">
        <v>79</v>
      </c>
      <c r="B32" s="22"/>
      <c r="C32" s="22"/>
      <c r="D32" s="23">
        <f>D28+D21+D4</f>
        <v>11187987.239999998</v>
      </c>
      <c r="E32" s="22"/>
      <c r="F32" s="25">
        <f>F28+F21+F4</f>
        <v>5370233.8751999997</v>
      </c>
      <c r="G32" s="26">
        <f>G28+G21+G4</f>
        <v>5817753.3647999987</v>
      </c>
    </row>
    <row r="33" spans="1:7" ht="18.75" customHeight="1" x14ac:dyDescent="0.25">
      <c r="A33" s="27"/>
      <c r="B33" s="27"/>
      <c r="C33" s="27"/>
      <c r="D33" s="32"/>
      <c r="E33" s="27"/>
      <c r="F33" s="32"/>
      <c r="G33" s="32"/>
    </row>
    <row r="34" spans="1:7" ht="15.75" thickBot="1" x14ac:dyDescent="0.3">
      <c r="A34" s="29"/>
      <c r="B34" s="29"/>
      <c r="C34" s="29"/>
      <c r="D34" s="31"/>
      <c r="E34" s="29"/>
      <c r="F34" s="31"/>
      <c r="G34" s="31"/>
    </row>
    <row r="35" spans="1:7" ht="15.75" thickBot="1" x14ac:dyDescent="0.3">
      <c r="A35" s="21" t="s">
        <v>78</v>
      </c>
      <c r="B35" s="22"/>
      <c r="C35" s="22"/>
      <c r="D35" s="25">
        <f>SUM(D36:D42)</f>
        <v>1210791.2200000002</v>
      </c>
      <c r="E35" s="33"/>
      <c r="F35" s="34">
        <f>D35</f>
        <v>1210791.2200000002</v>
      </c>
      <c r="G35" s="31"/>
    </row>
    <row r="36" spans="1:7" ht="33.75" customHeight="1" x14ac:dyDescent="0.25">
      <c r="A36" s="78" t="s">
        <v>52</v>
      </c>
      <c r="B36" s="55" t="s">
        <v>53</v>
      </c>
      <c r="C36" s="79"/>
      <c r="D36" s="61">
        <v>386333.26</v>
      </c>
      <c r="E36" s="56" t="s">
        <v>21</v>
      </c>
      <c r="F36" s="77"/>
      <c r="G36" s="31"/>
    </row>
    <row r="37" spans="1:7" ht="24" customHeight="1" x14ac:dyDescent="0.25">
      <c r="A37" s="38" t="s">
        <v>52</v>
      </c>
      <c r="B37" s="3" t="s">
        <v>59</v>
      </c>
      <c r="C37" s="5"/>
      <c r="D37" s="6">
        <v>70323.75</v>
      </c>
      <c r="E37" s="43" t="s">
        <v>21</v>
      </c>
      <c r="F37" s="47"/>
      <c r="G37" s="31"/>
    </row>
    <row r="38" spans="1:7" ht="18" customHeight="1" x14ac:dyDescent="0.25">
      <c r="A38" s="39" t="s">
        <v>55</v>
      </c>
      <c r="B38" s="4" t="s">
        <v>113</v>
      </c>
      <c r="C38" s="4" t="s">
        <v>38</v>
      </c>
      <c r="D38" s="7">
        <v>12533.9</v>
      </c>
      <c r="E38" s="44" t="s">
        <v>57</v>
      </c>
      <c r="F38" s="47"/>
      <c r="G38" s="31"/>
    </row>
    <row r="39" spans="1:7" ht="18" customHeight="1" x14ac:dyDescent="0.25">
      <c r="A39" s="39" t="s">
        <v>114</v>
      </c>
      <c r="B39" s="4" t="s">
        <v>116</v>
      </c>
      <c r="C39" s="4"/>
      <c r="D39" s="7">
        <v>20592</v>
      </c>
      <c r="E39" s="44"/>
      <c r="F39" s="47"/>
      <c r="G39" s="31"/>
    </row>
    <row r="40" spans="1:7" ht="18" customHeight="1" x14ac:dyDescent="0.25">
      <c r="A40" s="39" t="s">
        <v>114</v>
      </c>
      <c r="B40" s="4" t="s">
        <v>115</v>
      </c>
      <c r="C40" s="4"/>
      <c r="D40" s="7">
        <v>17149.150000000001</v>
      </c>
      <c r="E40" s="44"/>
      <c r="F40" s="47"/>
      <c r="G40" s="31"/>
    </row>
    <row r="41" spans="1:7" ht="18" customHeight="1" x14ac:dyDescent="0.25">
      <c r="A41" s="39" t="s">
        <v>55</v>
      </c>
      <c r="B41" s="4" t="s">
        <v>117</v>
      </c>
      <c r="C41" s="4" t="s">
        <v>38</v>
      </c>
      <c r="D41" s="7">
        <v>47880.160000000003</v>
      </c>
      <c r="E41" s="44" t="s">
        <v>57</v>
      </c>
      <c r="F41" s="47"/>
      <c r="G41" s="31"/>
    </row>
    <row r="42" spans="1:7" ht="18" customHeight="1" thickBot="1" x14ac:dyDescent="0.3">
      <c r="A42" s="75" t="s">
        <v>118</v>
      </c>
      <c r="B42" s="17" t="s">
        <v>119</v>
      </c>
      <c r="C42" s="17"/>
      <c r="D42" s="18">
        <v>655979</v>
      </c>
      <c r="E42" s="50"/>
      <c r="F42" s="68"/>
      <c r="G42" s="31"/>
    </row>
    <row r="43" spans="1:7" ht="18" customHeight="1" thickBot="1" x14ac:dyDescent="0.3">
      <c r="A43" s="21" t="s">
        <v>100</v>
      </c>
      <c r="B43" s="22"/>
      <c r="C43" s="22"/>
      <c r="D43" s="25">
        <f>D44+D45</f>
        <v>270338.98</v>
      </c>
      <c r="E43" s="33"/>
      <c r="F43" s="34">
        <f>D43</f>
        <v>270338.98</v>
      </c>
      <c r="G43" s="31"/>
    </row>
    <row r="44" spans="1:7" ht="17.25" customHeight="1" x14ac:dyDescent="0.25">
      <c r="A44" s="76" t="s">
        <v>101</v>
      </c>
      <c r="B44" s="19" t="s">
        <v>29</v>
      </c>
      <c r="C44" s="19" t="s">
        <v>44</v>
      </c>
      <c r="D44" s="20">
        <v>250000</v>
      </c>
      <c r="E44" s="69" t="s">
        <v>21</v>
      </c>
      <c r="F44" s="77"/>
      <c r="G44" s="31"/>
    </row>
    <row r="45" spans="1:7" x14ac:dyDescent="0.25">
      <c r="A45" s="39" t="s">
        <v>99</v>
      </c>
      <c r="B45" s="4" t="s">
        <v>93</v>
      </c>
      <c r="C45" s="4"/>
      <c r="D45" s="7">
        <v>20338.98</v>
      </c>
      <c r="E45" s="44" t="s">
        <v>21</v>
      </c>
      <c r="F45" s="48"/>
      <c r="G45" s="31"/>
    </row>
    <row r="46" spans="1:7" x14ac:dyDescent="0.25">
      <c r="A46" s="39"/>
      <c r="B46" s="4"/>
      <c r="C46" s="4"/>
      <c r="D46" s="7"/>
      <c r="E46" s="44"/>
      <c r="F46" s="48"/>
      <c r="G46" s="31"/>
    </row>
    <row r="47" spans="1:7" ht="15.75" thickBot="1" x14ac:dyDescent="0.3">
      <c r="A47" s="75"/>
      <c r="B47" s="17"/>
      <c r="C47" s="17"/>
      <c r="D47" s="18"/>
      <c r="E47" s="50"/>
      <c r="F47" s="80"/>
      <c r="G47" s="31"/>
    </row>
    <row r="48" spans="1:7" ht="15.75" thickBot="1" x14ac:dyDescent="0.3">
      <c r="A48" s="21" t="s">
        <v>61</v>
      </c>
      <c r="B48" s="22" t="s">
        <v>62</v>
      </c>
      <c r="C48" s="22" t="s">
        <v>63</v>
      </c>
      <c r="D48" s="25"/>
      <c r="E48" s="33" t="s">
        <v>21</v>
      </c>
      <c r="F48" s="34">
        <v>3655197.59</v>
      </c>
      <c r="G48" s="31"/>
    </row>
    <row r="49" spans="1:7" ht="24.6" customHeight="1" thickBot="1" x14ac:dyDescent="0.3">
      <c r="A49" s="81"/>
      <c r="B49" s="27"/>
      <c r="C49" s="27"/>
      <c r="D49" s="32"/>
      <c r="E49" s="82"/>
      <c r="F49" s="83"/>
      <c r="G49" s="31"/>
    </row>
    <row r="50" spans="1:7" ht="15.75" thickBot="1" x14ac:dyDescent="0.3">
      <c r="A50" s="21" t="s">
        <v>64</v>
      </c>
      <c r="B50" s="22" t="s">
        <v>86</v>
      </c>
      <c r="C50" s="22"/>
      <c r="D50" s="25"/>
      <c r="E50" s="33"/>
      <c r="F50" s="34">
        <v>9046554</v>
      </c>
      <c r="G50" s="31"/>
    </row>
    <row r="51" spans="1:7" ht="15.75" thickBot="1" x14ac:dyDescent="0.3">
      <c r="A51" s="81"/>
      <c r="B51" s="27"/>
      <c r="C51" s="27"/>
      <c r="D51" s="32"/>
      <c r="E51" s="82"/>
      <c r="F51" s="84"/>
      <c r="G51" s="31"/>
    </row>
    <row r="52" spans="1:7" ht="15.75" thickBot="1" x14ac:dyDescent="0.3">
      <c r="A52" s="21" t="s">
        <v>66</v>
      </c>
      <c r="B52" s="22" t="s">
        <v>88</v>
      </c>
      <c r="C52" s="22"/>
      <c r="D52" s="85"/>
      <c r="E52" s="86"/>
      <c r="F52" s="72">
        <v>3081112</v>
      </c>
      <c r="G52" s="31"/>
    </row>
    <row r="53" spans="1:7" ht="15.75" thickBot="1" x14ac:dyDescent="0.3">
      <c r="A53" s="81"/>
      <c r="B53" s="27"/>
      <c r="C53" s="27"/>
      <c r="D53" s="32"/>
      <c r="E53" s="82"/>
      <c r="F53" s="83"/>
      <c r="G53" s="31"/>
    </row>
    <row r="54" spans="1:7" ht="15.75" thickBot="1" x14ac:dyDescent="0.3">
      <c r="A54" s="21" t="s">
        <v>69</v>
      </c>
      <c r="B54" s="22"/>
      <c r="C54" s="22"/>
      <c r="D54" s="25">
        <f>SUM(D55:D56)</f>
        <v>1325280</v>
      </c>
      <c r="E54" s="33"/>
      <c r="F54" s="34">
        <f>D54</f>
        <v>1325280</v>
      </c>
      <c r="G54" s="31"/>
    </row>
    <row r="55" spans="1:7" x14ac:dyDescent="0.25">
      <c r="A55" s="76" t="s">
        <v>68</v>
      </c>
      <c r="B55" s="100" t="s">
        <v>87</v>
      </c>
      <c r="C55" s="101"/>
      <c r="D55" s="73">
        <v>1018129</v>
      </c>
      <c r="E55" s="74"/>
      <c r="F55" s="77"/>
      <c r="G55" s="31"/>
    </row>
    <row r="56" spans="1:7" x14ac:dyDescent="0.25">
      <c r="A56" s="39" t="s">
        <v>71</v>
      </c>
      <c r="B56" s="4"/>
      <c r="C56" s="4"/>
      <c r="D56" s="16">
        <v>307151</v>
      </c>
      <c r="E56" s="45"/>
      <c r="F56" s="47"/>
      <c r="G56" s="31"/>
    </row>
    <row r="57" spans="1:7" ht="15.75" thickBot="1" x14ac:dyDescent="0.3">
      <c r="A57" s="40"/>
      <c r="B57" s="41"/>
      <c r="C57" s="41"/>
      <c r="D57" s="42"/>
      <c r="E57" s="46"/>
      <c r="F57" s="49"/>
      <c r="G57" s="31"/>
    </row>
    <row r="58" spans="1:7" ht="15.75" thickBot="1" x14ac:dyDescent="0.3">
      <c r="A58" s="21" t="s">
        <v>80</v>
      </c>
      <c r="B58" s="22"/>
      <c r="C58" s="22"/>
      <c r="D58" s="23"/>
      <c r="E58" s="37"/>
      <c r="F58" s="34">
        <f>SUM(F35:F57)</f>
        <v>18589273.789999999</v>
      </c>
      <c r="G58" s="31"/>
    </row>
    <row r="59" spans="1:7" ht="15.75" thickBot="1" x14ac:dyDescent="0.3">
      <c r="A59" s="28"/>
      <c r="B59" s="29"/>
      <c r="C59" s="29"/>
      <c r="D59" s="30"/>
      <c r="E59" s="29"/>
      <c r="F59" s="30"/>
      <c r="G59" s="31"/>
    </row>
    <row r="60" spans="1:7" ht="15.75" thickBot="1" x14ac:dyDescent="0.3">
      <c r="A60" s="28"/>
      <c r="B60" s="29"/>
      <c r="C60" s="29"/>
      <c r="D60" s="30"/>
      <c r="E60" s="29"/>
      <c r="F60" s="34">
        <f>F58+F32</f>
        <v>23959507.665199999</v>
      </c>
      <c r="G60" s="30" t="s">
        <v>90</v>
      </c>
    </row>
    <row r="61" spans="1:7" x14ac:dyDescent="0.25">
      <c r="A61" s="28"/>
      <c r="B61" s="29"/>
      <c r="C61" s="29"/>
      <c r="D61" s="30"/>
      <c r="E61" s="29"/>
      <c r="F61" s="30"/>
      <c r="G61" s="30"/>
    </row>
    <row r="62" spans="1:7" x14ac:dyDescent="0.25">
      <c r="A62" s="28"/>
      <c r="B62" s="29"/>
      <c r="C62" s="29"/>
      <c r="D62" s="30"/>
      <c r="E62" s="29"/>
      <c r="F62" s="31"/>
      <c r="G62" s="31"/>
    </row>
    <row r="63" spans="1:7" ht="15.75" thickBot="1" x14ac:dyDescent="0.3">
      <c r="A63" s="29"/>
      <c r="B63" s="29"/>
      <c r="C63" s="29"/>
      <c r="D63" s="31"/>
      <c r="E63" s="29"/>
      <c r="F63" s="30"/>
      <c r="G63" s="30"/>
    </row>
    <row r="64" spans="1:7" ht="15.75" thickBot="1" x14ac:dyDescent="0.3">
      <c r="A64" s="21" t="s">
        <v>81</v>
      </c>
      <c r="B64" s="22"/>
      <c r="C64" s="22"/>
      <c r="D64" s="25">
        <f>SUM(D65:D68)</f>
        <v>0</v>
      </c>
      <c r="E64" s="22"/>
      <c r="F64" s="23"/>
      <c r="G64" s="24">
        <f>D64</f>
        <v>0</v>
      </c>
    </row>
    <row r="65" spans="1:7" x14ac:dyDescent="0.25">
      <c r="A65" s="55" t="s">
        <v>52</v>
      </c>
      <c r="B65" s="55"/>
      <c r="C65" s="79"/>
      <c r="D65" s="61"/>
      <c r="E65" s="55" t="s">
        <v>21</v>
      </c>
      <c r="F65" s="20"/>
      <c r="G65" s="20"/>
    </row>
    <row r="66" spans="1:7" x14ac:dyDescent="0.25">
      <c r="A66" s="3" t="s">
        <v>52</v>
      </c>
      <c r="B66" s="3"/>
      <c r="C66" s="5"/>
      <c r="D66" s="6"/>
      <c r="E66" s="3" t="s">
        <v>21</v>
      </c>
      <c r="F66" s="7"/>
      <c r="G66" s="7"/>
    </row>
    <row r="67" spans="1:7" x14ac:dyDescent="0.25">
      <c r="A67" s="4" t="s">
        <v>55</v>
      </c>
      <c r="B67" s="4"/>
      <c r="C67" s="4"/>
      <c r="D67" s="7"/>
      <c r="E67" s="4" t="s">
        <v>57</v>
      </c>
      <c r="F67" s="7"/>
      <c r="G67" s="7"/>
    </row>
    <row r="68" spans="1:7" x14ac:dyDescent="0.25">
      <c r="A68" s="4" t="s">
        <v>55</v>
      </c>
      <c r="B68" s="4"/>
      <c r="C68" s="4"/>
      <c r="D68" s="7"/>
      <c r="E68" s="4" t="s">
        <v>57</v>
      </c>
      <c r="F68" s="7"/>
      <c r="G68" s="7"/>
    </row>
    <row r="69" spans="1:7" ht="15.75" thickBot="1" x14ac:dyDescent="0.3">
      <c r="A69" s="17"/>
      <c r="B69" s="17"/>
      <c r="C69" s="17"/>
      <c r="D69" s="18"/>
      <c r="E69" s="17"/>
      <c r="F69" s="87"/>
      <c r="G69" s="87"/>
    </row>
    <row r="70" spans="1:7" ht="15.75" thickBot="1" x14ac:dyDescent="0.3">
      <c r="A70" s="21" t="s">
        <v>61</v>
      </c>
      <c r="B70" s="22" t="s">
        <v>83</v>
      </c>
      <c r="C70" s="22" t="s">
        <v>84</v>
      </c>
      <c r="D70" s="25"/>
      <c r="E70" s="22" t="s">
        <v>21</v>
      </c>
      <c r="F70" s="23"/>
      <c r="G70" s="26">
        <v>2707199.61</v>
      </c>
    </row>
    <row r="71" spans="1:7" ht="15.75" thickBot="1" x14ac:dyDescent="0.3">
      <c r="A71" s="27"/>
      <c r="B71" s="27"/>
      <c r="C71" s="27"/>
      <c r="D71" s="32"/>
      <c r="E71" s="27"/>
      <c r="F71" s="36"/>
      <c r="G71" s="36"/>
    </row>
    <row r="72" spans="1:7" ht="15.75" thickBot="1" x14ac:dyDescent="0.3">
      <c r="A72" s="21" t="s">
        <v>64</v>
      </c>
      <c r="B72" s="22"/>
      <c r="C72" s="22" t="s">
        <v>86</v>
      </c>
      <c r="D72" s="25"/>
      <c r="E72" s="22"/>
      <c r="F72" s="23"/>
      <c r="G72" s="26">
        <v>18340694.73</v>
      </c>
    </row>
    <row r="73" spans="1:7" ht="15.75" thickBot="1" x14ac:dyDescent="0.3">
      <c r="A73" s="27"/>
      <c r="B73" s="27"/>
      <c r="C73" s="27"/>
      <c r="D73" s="32"/>
      <c r="E73" s="27"/>
      <c r="F73" s="90"/>
      <c r="G73" s="36"/>
    </row>
    <row r="74" spans="1:7" ht="15.75" thickBot="1" x14ac:dyDescent="0.3">
      <c r="A74" s="21" t="s">
        <v>66</v>
      </c>
      <c r="B74" s="22"/>
      <c r="C74" s="22" t="s">
        <v>74</v>
      </c>
      <c r="D74" s="85"/>
      <c r="E74" s="89"/>
      <c r="F74" s="23"/>
      <c r="G74" s="26">
        <v>3077000</v>
      </c>
    </row>
    <row r="75" spans="1:7" ht="15.75" thickBot="1" x14ac:dyDescent="0.3">
      <c r="A75" s="27"/>
      <c r="B75" s="27"/>
      <c r="C75" s="27"/>
      <c r="D75" s="32"/>
      <c r="E75" s="27"/>
      <c r="F75" s="36"/>
      <c r="G75" s="32"/>
    </row>
    <row r="76" spans="1:7" ht="15.75" thickBot="1" x14ac:dyDescent="0.3">
      <c r="A76" s="21" t="s">
        <v>69</v>
      </c>
      <c r="B76" s="22"/>
      <c r="C76" s="22"/>
      <c r="D76" s="25">
        <f>SUM(D77:D78)</f>
        <v>937000</v>
      </c>
      <c r="E76" s="22"/>
      <c r="F76" s="23"/>
      <c r="G76" s="26">
        <f>D76</f>
        <v>937000</v>
      </c>
    </row>
    <row r="77" spans="1:7" x14ac:dyDescent="0.25">
      <c r="A77" s="19" t="s">
        <v>68</v>
      </c>
      <c r="B77" s="100" t="s">
        <v>89</v>
      </c>
      <c r="C77" s="101"/>
      <c r="D77" s="20">
        <v>721000</v>
      </c>
      <c r="E77" s="88"/>
      <c r="F77" s="20"/>
      <c r="G77" s="20"/>
    </row>
    <row r="78" spans="1:7" x14ac:dyDescent="0.25">
      <c r="A78" s="4" t="s">
        <v>71</v>
      </c>
      <c r="B78" s="4"/>
      <c r="C78" s="4"/>
      <c r="D78" s="7">
        <v>216000</v>
      </c>
      <c r="E78" s="15"/>
      <c r="F78" s="7"/>
      <c r="G78" s="7"/>
    </row>
    <row r="79" spans="1:7" ht="15.75" thickBot="1" x14ac:dyDescent="0.3">
      <c r="A79" s="17"/>
      <c r="B79" s="17"/>
      <c r="C79" s="17"/>
      <c r="D79" s="18"/>
      <c r="E79" s="17"/>
      <c r="F79" s="18"/>
      <c r="G79" s="18"/>
    </row>
    <row r="80" spans="1:7" ht="15.75" thickBot="1" x14ac:dyDescent="0.3">
      <c r="A80" s="21" t="s">
        <v>82</v>
      </c>
      <c r="B80" s="22"/>
      <c r="C80" s="22"/>
      <c r="D80" s="23"/>
      <c r="E80" s="22"/>
      <c r="F80" s="25"/>
      <c r="G80" s="26">
        <f>SUM(G64:G79)</f>
        <v>25061894.34</v>
      </c>
    </row>
    <row r="81" spans="1:7" x14ac:dyDescent="0.25">
      <c r="A81" s="29"/>
      <c r="B81" s="29"/>
      <c r="C81" s="29"/>
      <c r="D81" s="30"/>
      <c r="E81" s="29"/>
      <c r="F81" s="31"/>
      <c r="G81" s="31"/>
    </row>
    <row r="82" spans="1:7" ht="15.75" thickBot="1" x14ac:dyDescent="0.3">
      <c r="A82" s="29"/>
      <c r="B82" s="29"/>
      <c r="C82" s="29"/>
      <c r="D82" s="31"/>
      <c r="E82" s="29"/>
    </row>
    <row r="83" spans="1:7" ht="15.75" thickBot="1" x14ac:dyDescent="0.3">
      <c r="F83" s="92" t="s">
        <v>91</v>
      </c>
      <c r="G83" s="34">
        <f>G80+G32</f>
        <v>30879647.704799999</v>
      </c>
    </row>
  </sheetData>
  <mergeCells count="4">
    <mergeCell ref="A1:F2"/>
    <mergeCell ref="B55:C55"/>
    <mergeCell ref="B29:C29"/>
    <mergeCell ref="B77:C7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Затраты 2015</vt:lpstr>
      <vt:lpstr>Затраты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2017-09-06T15:57:55Z</cp:lastPrinted>
  <dcterms:created xsi:type="dcterms:W3CDTF">2016-03-27T09:57:31Z</dcterms:created>
  <dcterms:modified xsi:type="dcterms:W3CDTF">2017-09-06T15:58:26Z</dcterms:modified>
</cp:coreProperties>
</file>