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6915"/>
  </bookViews>
  <sheets>
    <sheet name="Затраты 2016" sheetId="4" r:id="rId1"/>
  </sheets>
  <calcPr calcId="145621"/>
</workbook>
</file>

<file path=xl/calcChain.xml><?xml version="1.0" encoding="utf-8"?>
<calcChain xmlns="http://schemas.openxmlformats.org/spreadsheetml/2006/main">
  <c r="F60" i="4" l="1"/>
  <c r="D74" i="4" l="1"/>
  <c r="G74" i="4" s="1"/>
  <c r="D34" i="4"/>
  <c r="F42" i="4"/>
  <c r="D42" i="4"/>
  <c r="G15" i="4"/>
  <c r="F15" i="4"/>
  <c r="F14" i="4"/>
  <c r="G14" i="4"/>
  <c r="F17" i="4"/>
  <c r="G17" i="4"/>
  <c r="F10" i="4"/>
  <c r="G10" i="4"/>
  <c r="F34" i="4" l="1"/>
  <c r="D62" i="4"/>
  <c r="G62" i="4" s="1"/>
  <c r="G78" i="4" s="1"/>
  <c r="G28" i="4"/>
  <c r="G29" i="4"/>
  <c r="F28" i="4"/>
  <c r="F29" i="4"/>
  <c r="G21" i="4"/>
  <c r="G22" i="4"/>
  <c r="G23" i="4"/>
  <c r="G24" i="4"/>
  <c r="G25" i="4"/>
  <c r="F21" i="4"/>
  <c r="F22" i="4"/>
  <c r="F23" i="4"/>
  <c r="F24" i="4"/>
  <c r="F25" i="4"/>
  <c r="G5" i="4"/>
  <c r="G6" i="4"/>
  <c r="G7" i="4"/>
  <c r="G8" i="4"/>
  <c r="G9" i="4"/>
  <c r="G11" i="4"/>
  <c r="G12" i="4"/>
  <c r="G13" i="4"/>
  <c r="G16" i="4"/>
  <c r="G18" i="4"/>
  <c r="F5" i="4"/>
  <c r="F6" i="4"/>
  <c r="F7" i="4"/>
  <c r="F8" i="4"/>
  <c r="F9" i="4"/>
  <c r="F11" i="4"/>
  <c r="F12" i="4"/>
  <c r="F13" i="4"/>
  <c r="F16" i="4"/>
  <c r="F18" i="4"/>
  <c r="D27" i="4"/>
  <c r="G27" i="4" s="1"/>
  <c r="D53" i="4"/>
  <c r="F53" i="4" s="1"/>
  <c r="D20" i="4"/>
  <c r="G20" i="4" s="1"/>
  <c r="D4" i="4"/>
  <c r="G4" i="4" s="1"/>
  <c r="F57" i="4" l="1"/>
  <c r="F27" i="4"/>
  <c r="F20" i="4"/>
  <c r="G31" i="4"/>
  <c r="G81" i="4" s="1"/>
  <c r="D31" i="4"/>
  <c r="F4" i="4"/>
  <c r="F31" i="4" l="1"/>
  <c r="F59" i="4" s="1"/>
</calcChain>
</file>

<file path=xl/sharedStrings.xml><?xml version="1.0" encoding="utf-8"?>
<sst xmlns="http://schemas.openxmlformats.org/spreadsheetml/2006/main" count="157" uniqueCount="110">
  <si>
    <t>Статья затрат</t>
  </si>
  <si>
    <t>Организация</t>
  </si>
  <si>
    <t>Сумма за год без НДС</t>
  </si>
  <si>
    <t>Услуги банка</t>
  </si>
  <si>
    <t>Прочие общехоз. Расходы</t>
  </si>
  <si>
    <t>Канцтовары</t>
  </si>
  <si>
    <t>ООО ТЦ Комус</t>
  </si>
  <si>
    <t>Эл. сдача отчетности</t>
  </si>
  <si>
    <t>Приобретение компьютера</t>
  </si>
  <si>
    <t>ООО Регард.ру</t>
  </si>
  <si>
    <t>накладные</t>
  </si>
  <si>
    <t>акты</t>
  </si>
  <si>
    <t>Услуги связи</t>
  </si>
  <si>
    <t>ООО ТрансКом</t>
  </si>
  <si>
    <t>дог, акты</t>
  </si>
  <si>
    <t>Консульт. Услуги</t>
  </si>
  <si>
    <t>ООО СЦ Гарант</t>
  </si>
  <si>
    <t>Услуги охраны</t>
  </si>
  <si>
    <t>ЧОП Бэтта</t>
  </si>
  <si>
    <t>Консультации бух. Уч. И налоги</t>
  </si>
  <si>
    <t>ООО АКГ ОСБИ-Класс</t>
  </si>
  <si>
    <t>Аренда диспетческой</t>
  </si>
  <si>
    <t>ООО Эстейт-Трейд</t>
  </si>
  <si>
    <t>Аренда офиса</t>
  </si>
  <si>
    <t>ООО Капитал-Строй</t>
  </si>
  <si>
    <t>Аренда машиномест</t>
  </si>
  <si>
    <t xml:space="preserve">Арена </t>
  </si>
  <si>
    <t>Аренда рабочих мест</t>
  </si>
  <si>
    <t>ООО Стройсервис</t>
  </si>
  <si>
    <t>договор</t>
  </si>
  <si>
    <t>без дог</t>
  </si>
  <si>
    <t>№12/10 от01.09.10</t>
  </si>
  <si>
    <t>№407023392 27.07.06</t>
  </si>
  <si>
    <t>№ЛХ-01/15А от 01.01.15</t>
  </si>
  <si>
    <t>№1-А/ЛХ от01.11.10</t>
  </si>
  <si>
    <t>№7/лх-М/м от 01.02.07</t>
  </si>
  <si>
    <t>№3 от 01.04.09</t>
  </si>
  <si>
    <t>№04-01/М от 01.04.13</t>
  </si>
  <si>
    <t>Ремонтные работы</t>
  </si>
  <si>
    <t>ООО Электроспецмонтаж</t>
  </si>
  <si>
    <t>Материалы и оборудование</t>
  </si>
  <si>
    <t>накладная</t>
  </si>
  <si>
    <t>ООО НИИПЭМ</t>
  </si>
  <si>
    <t xml:space="preserve">Потери Э/Э </t>
  </si>
  <si>
    <t>ПАО Мосэнергосбыт</t>
  </si>
  <si>
    <t>№66-334 от 13.07.12</t>
  </si>
  <si>
    <t>Амортизация ОС</t>
  </si>
  <si>
    <t>Налог на имущество</t>
  </si>
  <si>
    <t>Зароботная плата аппарат упр.</t>
  </si>
  <si>
    <t>З/пл</t>
  </si>
  <si>
    <t>Зароботная плата рабочих.</t>
  </si>
  <si>
    <t>Страховые платежи (30,2%)</t>
  </si>
  <si>
    <t>справка расчет на 2017 г.</t>
  </si>
  <si>
    <t>расч.ведомость 171000 в мес - 6 чел</t>
  </si>
  <si>
    <t>48%  Эл./Сети от общих расходов.</t>
  </si>
  <si>
    <t>52%  Тепл./Сети от общих расходов.</t>
  </si>
  <si>
    <t>Прямые затраты по Эл/Сети</t>
  </si>
  <si>
    <t>Всего общехоз. Расходы</t>
  </si>
  <si>
    <t>Всего прямые затраты Эл./сети</t>
  </si>
  <si>
    <t>Прямые затраты по Тепло/Сети</t>
  </si>
  <si>
    <t>Всего прямые затраты Теплол./сети</t>
  </si>
  <si>
    <t>Видновское ПТО ГХ</t>
  </si>
  <si>
    <t xml:space="preserve"> дог № 1/УП от 05.08.2015</t>
  </si>
  <si>
    <t>Док. Подтв.</t>
  </si>
  <si>
    <t>ведомость за  2016</t>
  </si>
  <si>
    <t>расч.ведомость 84844 в мес - 4 чел (21211-средн)</t>
  </si>
  <si>
    <t>справка расчет на 2017  г.</t>
  </si>
  <si>
    <t>2 человека   ……</t>
  </si>
  <si>
    <t xml:space="preserve"> НВВ Э/сети</t>
  </si>
  <si>
    <t>НВВ Тепло/сети</t>
  </si>
  <si>
    <t xml:space="preserve">оборотка по сч. </t>
  </si>
  <si>
    <t>АНО УЦ ИТЦ Эксперт</t>
  </si>
  <si>
    <t>ООО Электронный эксперт</t>
  </si>
  <si>
    <t>ООО Центр технологие</t>
  </si>
  <si>
    <t xml:space="preserve">договор </t>
  </si>
  <si>
    <t>Консалтинговые услуги (Энергитический паспорт)</t>
  </si>
  <si>
    <t>ИП Саноцкая</t>
  </si>
  <si>
    <t>Обучение, атестация 2 чел</t>
  </si>
  <si>
    <t>Консультацыонные услуги</t>
  </si>
  <si>
    <t>Консультацыонные услуги (НВВ)</t>
  </si>
  <si>
    <t>Ремонт оргтехники</t>
  </si>
  <si>
    <t>ООО Оргсервис</t>
  </si>
  <si>
    <t>Обслуживание оргтехники</t>
  </si>
  <si>
    <t>ИП Лактюшов</t>
  </si>
  <si>
    <t>Почта России</t>
  </si>
  <si>
    <t>дог</t>
  </si>
  <si>
    <t>Аренда  автотранспорта</t>
  </si>
  <si>
    <t>Ведение бух. Учета</t>
  </si>
  <si>
    <t>ИП Криворотченко</t>
  </si>
  <si>
    <t>Юрист , адвокат</t>
  </si>
  <si>
    <t>ИП Баханец</t>
  </si>
  <si>
    <t>ООО ТБ Групп</t>
  </si>
  <si>
    <t>Спецодежда</t>
  </si>
  <si>
    <t>ООО Спецодеждацентр</t>
  </si>
  <si>
    <t>ООО ВостокСервисКомплект</t>
  </si>
  <si>
    <t>ООО НПФ Техэнергокомплекс</t>
  </si>
  <si>
    <t>Знаки</t>
  </si>
  <si>
    <t>ООО Компас</t>
  </si>
  <si>
    <t>Генеральный директор __________________________ ЕА Щеглова</t>
  </si>
  <si>
    <t>№72 от 15.09.2016, №53 от 27.07.2016, №20 от 25.02.2016</t>
  </si>
  <si>
    <t>№286 от 13.04.16, №670 от 11.08.16, № 1 от 29.08.16</t>
  </si>
  <si>
    <t>№ 350 от 29.03.16</t>
  </si>
  <si>
    <t>№11451/08/16 от 17.08.16</t>
  </si>
  <si>
    <t>№ 22/69 от 21.10.16</t>
  </si>
  <si>
    <t>№№ 44350 от 22.04.16</t>
  </si>
  <si>
    <t>№ 155 от 09.02.16</t>
  </si>
  <si>
    <t>№ 01-К-2016 э от 29.01.16</t>
  </si>
  <si>
    <t>№ 1/389 от 02.03.16</t>
  </si>
  <si>
    <t>Расчет прямых и косвенных затрат за 2016 г.  для расчета НВВ  на 2018 г.</t>
  </si>
  <si>
    <t>НВВ без потерь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</si>
</sst>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2" fontId="0" fillId="0" borderId="5" xfId="0" applyNumberFormat="1" applyBorder="1"/>
    <xf numFmtId="0" fontId="1" fillId="0" borderId="6" xfId="0" applyFont="1" applyBorder="1"/>
    <xf numFmtId="0" fontId="0" fillId="0" borderId="7" xfId="0" applyBorder="1"/>
    <xf numFmtId="2" fontId="0" fillId="0" borderId="7" xfId="0" applyNumberFormat="1" applyBorder="1"/>
    <xf numFmtId="2" fontId="0" fillId="0" borderId="8" xfId="0" applyNumberForma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0" fontId="0" fillId="0" borderId="9" xfId="0" applyBorder="1"/>
    <xf numFmtId="0" fontId="1" fillId="0" borderId="0" xfId="0" applyFont="1" applyBorder="1"/>
    <xf numFmtId="0" fontId="0" fillId="0" borderId="0" xfId="0" applyBorder="1"/>
    <xf numFmtId="2" fontId="1" fillId="0" borderId="0" xfId="0" applyNumberFormat="1" applyFont="1" applyBorder="1"/>
    <xf numFmtId="2" fontId="0" fillId="0" borderId="0" xfId="0" applyNumberFormat="1" applyBorder="1"/>
    <xf numFmtId="2" fontId="0" fillId="0" borderId="9" xfId="0" applyNumberFormat="1" applyBorder="1"/>
    <xf numFmtId="0" fontId="0" fillId="0" borderId="10" xfId="0" applyBorder="1"/>
    <xf numFmtId="2" fontId="1" fillId="0" borderId="3" xfId="0" applyNumberFormat="1" applyFont="1" applyBorder="1"/>
    <xf numFmtId="0" fontId="0" fillId="0" borderId="1" xfId="0" applyBorder="1" applyAlignment="1">
      <alignment wrapText="1"/>
    </xf>
    <xf numFmtId="2" fontId="1" fillId="0" borderId="9" xfId="0" applyNumberFormat="1" applyFont="1" applyBorder="1"/>
    <xf numFmtId="0" fontId="0" fillId="0" borderId="8" xfId="0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3" xfId="0" applyNumberFormat="1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0" fillId="2" borderId="2" xfId="0" applyFill="1" applyBorder="1"/>
    <xf numFmtId="0" fontId="0" fillId="0" borderId="14" xfId="0" applyBorder="1"/>
    <xf numFmtId="2" fontId="0" fillId="0" borderId="15" xfId="0" applyNumberFormat="1" applyBorder="1"/>
    <xf numFmtId="2" fontId="1" fillId="0" borderId="15" xfId="0" applyNumberFormat="1" applyFont="1" applyBorder="1"/>
    <xf numFmtId="2" fontId="0" fillId="0" borderId="16" xfId="0" applyNumberFormat="1" applyBorder="1"/>
    <xf numFmtId="0" fontId="0" fillId="0" borderId="17" xfId="0" applyBorder="1"/>
    <xf numFmtId="2" fontId="0" fillId="2" borderId="15" xfId="0" applyNumberFormat="1" applyFont="1" applyFill="1" applyBorder="1" applyAlignment="1">
      <alignment vertical="center"/>
    </xf>
    <xf numFmtId="2" fontId="0" fillId="2" borderId="15" xfId="0" applyNumberFormat="1" applyFont="1" applyFill="1" applyBorder="1"/>
    <xf numFmtId="2" fontId="0" fillId="2" borderId="15" xfId="0" applyNumberFormat="1" applyFill="1" applyBorder="1" applyAlignment="1">
      <alignment vertical="center"/>
    </xf>
    <xf numFmtId="2" fontId="0" fillId="2" borderId="15" xfId="0" applyNumberFormat="1" applyFill="1" applyBorder="1"/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9" fontId="0" fillId="0" borderId="8" xfId="0" applyNumberFormat="1" applyBorder="1" applyAlignment="1">
      <alignment vertical="center" wrapText="1"/>
    </xf>
    <xf numFmtId="2" fontId="0" fillId="0" borderId="5" xfId="0" applyNumberFormat="1" applyBorder="1" applyAlignment="1">
      <alignment vertical="center"/>
    </xf>
    <xf numFmtId="2" fontId="0" fillId="2" borderId="19" xfId="0" applyNumberFormat="1" applyFont="1" applyFill="1" applyBorder="1" applyAlignment="1">
      <alignment vertical="center"/>
    </xf>
    <xf numFmtId="2" fontId="0" fillId="2" borderId="19" xfId="0" applyNumberForma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2" fontId="0" fillId="0" borderId="20" xfId="0" applyNumberFormat="1" applyBorder="1"/>
    <xf numFmtId="0" fontId="0" fillId="0" borderId="18" xfId="0" applyBorder="1"/>
    <xf numFmtId="2" fontId="0" fillId="2" borderId="19" xfId="0" applyNumberFormat="1" applyFont="1" applyFill="1" applyBorder="1"/>
    <xf numFmtId="2" fontId="0" fillId="2" borderId="19" xfId="0" applyNumberFormat="1" applyFill="1" applyBorder="1"/>
    <xf numFmtId="2" fontId="1" fillId="2" borderId="3" xfId="0" applyNumberFormat="1" applyFont="1" applyFill="1" applyBorder="1"/>
    <xf numFmtId="2" fontId="0" fillId="2" borderId="5" xfId="0" applyNumberFormat="1" applyFill="1" applyBorder="1"/>
    <xf numFmtId="0" fontId="0" fillId="2" borderId="18" xfId="0" applyFill="1" applyBorder="1"/>
    <xf numFmtId="0" fontId="0" fillId="0" borderId="22" xfId="0" applyBorder="1"/>
    <xf numFmtId="0" fontId="0" fillId="0" borderId="23" xfId="0" applyBorder="1"/>
    <xf numFmtId="2" fontId="0" fillId="0" borderId="19" xfId="0" applyNumberFormat="1" applyBorder="1"/>
    <xf numFmtId="0" fontId="0" fillId="0" borderId="23" xfId="0" applyBorder="1" applyAlignment="1">
      <alignment vertical="center"/>
    </xf>
    <xf numFmtId="0" fontId="0" fillId="0" borderId="5" xfId="0" applyBorder="1" applyAlignment="1">
      <alignment vertical="top" wrapText="1"/>
    </xf>
    <xf numFmtId="2" fontId="1" fillId="0" borderId="20" xfId="0" applyNumberFormat="1" applyFont="1" applyBorder="1"/>
    <xf numFmtId="0" fontId="0" fillId="0" borderId="24" xfId="0" applyBorder="1"/>
    <xf numFmtId="0" fontId="0" fillId="0" borderId="25" xfId="0" applyBorder="1"/>
    <xf numFmtId="2" fontId="1" fillId="0" borderId="26" xfId="0" applyNumberFormat="1" applyFont="1" applyBorder="1"/>
    <xf numFmtId="2" fontId="1" fillId="2" borderId="26" xfId="0" applyNumberFormat="1" applyFont="1" applyFill="1" applyBorder="1"/>
    <xf numFmtId="2" fontId="1" fillId="2" borderId="7" xfId="0" applyNumberFormat="1" applyFont="1" applyFill="1" applyBorder="1"/>
    <xf numFmtId="0" fontId="0" fillId="2" borderId="10" xfId="0" applyFill="1" applyBorder="1"/>
    <xf numFmtId="2" fontId="1" fillId="0" borderId="4" xfId="0" applyNumberFormat="1" applyFont="1" applyBorder="1"/>
    <xf numFmtId="0" fontId="0" fillId="2" borderId="5" xfId="0" applyFill="1" applyBorder="1"/>
    <xf numFmtId="0" fontId="0" fillId="2" borderId="7" xfId="0" applyFill="1" applyBorder="1"/>
    <xf numFmtId="2" fontId="1" fillId="2" borderId="9" xfId="0" applyNumberFormat="1" applyFont="1" applyFill="1" applyBorder="1"/>
    <xf numFmtId="9" fontId="0" fillId="0" borderId="7" xfId="0" applyNumberForma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workbookViewId="0">
      <selection activeCell="H49" sqref="H49"/>
    </sheetView>
  </sheetViews>
  <sheetFormatPr defaultRowHeight="15" x14ac:dyDescent="0.25"/>
  <cols>
    <col min="1" max="1" width="30.140625" customWidth="1"/>
    <col min="2" max="2" width="28.42578125" customWidth="1"/>
    <col min="3" max="3" width="27.5703125" customWidth="1"/>
    <col min="4" max="4" width="16.140625" customWidth="1"/>
    <col min="5" max="5" width="17.42578125" customWidth="1"/>
    <col min="6" max="6" width="18.140625" customWidth="1"/>
    <col min="7" max="7" width="17.28515625" customWidth="1"/>
  </cols>
  <sheetData>
    <row r="1" spans="1:11" ht="14.45" customHeight="1" x14ac:dyDescent="0.25">
      <c r="A1" s="85" t="s">
        <v>108</v>
      </c>
      <c r="B1" s="85"/>
      <c r="C1" s="85"/>
      <c r="D1" s="85"/>
      <c r="E1" s="85"/>
      <c r="F1" s="85"/>
      <c r="G1" s="1"/>
      <c r="H1" s="1"/>
      <c r="I1" s="1"/>
      <c r="J1" s="1"/>
      <c r="K1" s="1"/>
    </row>
    <row r="2" spans="1:11" ht="15.75" thickBot="1" x14ac:dyDescent="0.3">
      <c r="A2" s="85"/>
      <c r="B2" s="85"/>
      <c r="C2" s="85"/>
      <c r="D2" s="85"/>
      <c r="E2" s="85"/>
      <c r="F2" s="85"/>
      <c r="G2" s="1"/>
      <c r="H2" s="1"/>
      <c r="I2" s="1"/>
      <c r="J2" s="1"/>
      <c r="K2" s="1"/>
    </row>
    <row r="3" spans="1:11" ht="50.25" customHeight="1" thickBot="1" x14ac:dyDescent="0.3">
      <c r="A3" s="50" t="s">
        <v>0</v>
      </c>
      <c r="B3" s="51" t="s">
        <v>1</v>
      </c>
      <c r="C3" s="51" t="s">
        <v>29</v>
      </c>
      <c r="D3" s="52" t="s">
        <v>2</v>
      </c>
      <c r="E3" s="51" t="s">
        <v>63</v>
      </c>
      <c r="F3" s="84" t="s">
        <v>54</v>
      </c>
      <c r="G3" s="53" t="s">
        <v>55</v>
      </c>
      <c r="H3" s="1"/>
      <c r="I3" s="1"/>
      <c r="J3" s="1"/>
      <c r="K3" s="1"/>
    </row>
    <row r="4" spans="1:11" ht="25.5" customHeight="1" thickBot="1" x14ac:dyDescent="0.3">
      <c r="A4" s="57" t="s">
        <v>4</v>
      </c>
      <c r="B4" s="51"/>
      <c r="C4" s="51"/>
      <c r="D4" s="58">
        <f>SUM(D5:D18)</f>
        <v>5202503.55</v>
      </c>
      <c r="E4" s="59"/>
      <c r="F4" s="60">
        <f>D4*48/100</f>
        <v>2497201.7039999999</v>
      </c>
      <c r="G4" s="60">
        <f>D4*52/100</f>
        <v>2705301.8459999994</v>
      </c>
      <c r="H4" s="1"/>
      <c r="I4" s="1"/>
      <c r="J4" s="1"/>
      <c r="K4" s="1"/>
    </row>
    <row r="5" spans="1:11" ht="21" customHeight="1" x14ac:dyDescent="0.25">
      <c r="A5" s="48" t="s">
        <v>3</v>
      </c>
      <c r="B5" s="48"/>
      <c r="C5" s="48" t="s">
        <v>32</v>
      </c>
      <c r="D5" s="54">
        <v>45388.58</v>
      </c>
      <c r="E5" s="49" t="s">
        <v>70</v>
      </c>
      <c r="F5" s="55">
        <f t="shared" ref="F5:F18" si="0">D5*48/100</f>
        <v>21786.518399999997</v>
      </c>
      <c r="G5" s="56">
        <f t="shared" ref="G5:G18" si="1">D5*52/100</f>
        <v>23602.061600000001</v>
      </c>
      <c r="H5" s="1"/>
      <c r="I5" s="1"/>
      <c r="J5" s="1"/>
      <c r="K5" s="1"/>
    </row>
    <row r="6" spans="1:11" ht="20.25" customHeight="1" x14ac:dyDescent="0.25">
      <c r="A6" s="3" t="s">
        <v>5</v>
      </c>
      <c r="B6" s="3" t="s">
        <v>6</v>
      </c>
      <c r="C6" s="3" t="s">
        <v>30</v>
      </c>
      <c r="D6" s="6">
        <v>51412.32</v>
      </c>
      <c r="E6" s="37" t="s">
        <v>10</v>
      </c>
      <c r="F6" s="44">
        <f t="shared" si="0"/>
        <v>24677.9136</v>
      </c>
      <c r="G6" s="46">
        <f t="shared" si="1"/>
        <v>26734.4064</v>
      </c>
    </row>
    <row r="7" spans="1:11" ht="21" customHeight="1" x14ac:dyDescent="0.25">
      <c r="A7" s="3" t="s">
        <v>7</v>
      </c>
      <c r="B7" s="3" t="s">
        <v>72</v>
      </c>
      <c r="C7" s="3" t="s">
        <v>30</v>
      </c>
      <c r="D7" s="6">
        <v>4050</v>
      </c>
      <c r="E7" s="37" t="s">
        <v>11</v>
      </c>
      <c r="F7" s="44">
        <f t="shared" si="0"/>
        <v>1944</v>
      </c>
      <c r="G7" s="46">
        <f t="shared" si="1"/>
        <v>2106</v>
      </c>
    </row>
    <row r="8" spans="1:11" ht="30" customHeight="1" x14ac:dyDescent="0.25">
      <c r="A8" s="28" t="s">
        <v>75</v>
      </c>
      <c r="B8" s="3" t="s">
        <v>73</v>
      </c>
      <c r="C8" s="3" t="s">
        <v>74</v>
      </c>
      <c r="D8" s="6">
        <v>500000</v>
      </c>
      <c r="E8" s="37" t="s">
        <v>11</v>
      </c>
      <c r="F8" s="44">
        <f t="shared" si="0"/>
        <v>240000</v>
      </c>
      <c r="G8" s="46">
        <f t="shared" si="1"/>
        <v>260000</v>
      </c>
    </row>
    <row r="9" spans="1:11" ht="20.25" customHeight="1" x14ac:dyDescent="0.25">
      <c r="A9" s="3" t="s">
        <v>8</v>
      </c>
      <c r="B9" s="3" t="s">
        <v>9</v>
      </c>
      <c r="C9" s="3" t="s">
        <v>30</v>
      </c>
      <c r="D9" s="6">
        <v>51930</v>
      </c>
      <c r="E9" s="37" t="s">
        <v>10</v>
      </c>
      <c r="F9" s="44">
        <f t="shared" si="0"/>
        <v>24926.400000000001</v>
      </c>
      <c r="G9" s="46">
        <f t="shared" si="1"/>
        <v>27003.599999999999</v>
      </c>
    </row>
    <row r="10" spans="1:11" ht="20.25" customHeight="1" x14ac:dyDescent="0.25">
      <c r="A10" s="3" t="s">
        <v>12</v>
      </c>
      <c r="B10" s="3" t="s">
        <v>84</v>
      </c>
      <c r="C10" s="3" t="s">
        <v>85</v>
      </c>
      <c r="D10" s="6">
        <v>5101.6899999999996</v>
      </c>
      <c r="E10" s="37" t="s">
        <v>14</v>
      </c>
      <c r="F10" s="44">
        <f t="shared" si="0"/>
        <v>2448.8112000000001</v>
      </c>
      <c r="G10" s="46">
        <f t="shared" si="1"/>
        <v>2652.8788</v>
      </c>
    </row>
    <row r="11" spans="1:11" ht="18" customHeight="1" x14ac:dyDescent="0.25">
      <c r="A11" s="3" t="s">
        <v>12</v>
      </c>
      <c r="B11" s="3" t="s">
        <v>13</v>
      </c>
      <c r="C11" s="7"/>
      <c r="D11" s="6">
        <v>10443</v>
      </c>
      <c r="E11" s="37" t="s">
        <v>14</v>
      </c>
      <c r="F11" s="44">
        <f t="shared" si="0"/>
        <v>5012.6400000000003</v>
      </c>
      <c r="G11" s="46">
        <f t="shared" si="1"/>
        <v>5430.36</v>
      </c>
    </row>
    <row r="12" spans="1:11" ht="18" customHeight="1" x14ac:dyDescent="0.25">
      <c r="A12" s="3" t="s">
        <v>15</v>
      </c>
      <c r="B12" s="3" t="s">
        <v>16</v>
      </c>
      <c r="C12" s="7"/>
      <c r="D12" s="6">
        <v>384000</v>
      </c>
      <c r="E12" s="37" t="s">
        <v>14</v>
      </c>
      <c r="F12" s="44">
        <f t="shared" si="0"/>
        <v>184320</v>
      </c>
      <c r="G12" s="46">
        <f t="shared" si="1"/>
        <v>199680</v>
      </c>
    </row>
    <row r="13" spans="1:11" x14ac:dyDescent="0.25">
      <c r="A13" s="3" t="s">
        <v>17</v>
      </c>
      <c r="B13" s="3" t="s">
        <v>18</v>
      </c>
      <c r="C13" s="3" t="s">
        <v>31</v>
      </c>
      <c r="D13" s="6">
        <v>720000</v>
      </c>
      <c r="E13" s="37" t="s">
        <v>14</v>
      </c>
      <c r="F13" s="44">
        <f t="shared" si="0"/>
        <v>345600</v>
      </c>
      <c r="G13" s="46">
        <f t="shared" si="1"/>
        <v>374400</v>
      </c>
    </row>
    <row r="14" spans="1:11" x14ac:dyDescent="0.25">
      <c r="A14" s="3" t="s">
        <v>87</v>
      </c>
      <c r="B14" s="3" t="s">
        <v>88</v>
      </c>
      <c r="C14" s="3"/>
      <c r="D14" s="6">
        <v>1350000</v>
      </c>
      <c r="E14" s="37" t="s">
        <v>14</v>
      </c>
      <c r="F14" s="44">
        <f t="shared" si="0"/>
        <v>648000</v>
      </c>
      <c r="G14" s="46">
        <f t="shared" si="1"/>
        <v>702000</v>
      </c>
    </row>
    <row r="15" spans="1:11" x14ac:dyDescent="0.25">
      <c r="A15" s="3" t="s">
        <v>89</v>
      </c>
      <c r="B15" s="3" t="s">
        <v>90</v>
      </c>
      <c r="C15" s="3"/>
      <c r="D15" s="6">
        <v>1500000</v>
      </c>
      <c r="E15" s="37" t="s">
        <v>14</v>
      </c>
      <c r="F15" s="44">
        <f t="shared" si="0"/>
        <v>720000</v>
      </c>
      <c r="G15" s="46">
        <f t="shared" si="1"/>
        <v>780000</v>
      </c>
    </row>
    <row r="16" spans="1:11" x14ac:dyDescent="0.25">
      <c r="A16" s="3" t="s">
        <v>19</v>
      </c>
      <c r="B16" s="3" t="s">
        <v>76</v>
      </c>
      <c r="C16" s="3"/>
      <c r="D16" s="6">
        <v>360000</v>
      </c>
      <c r="E16" s="37" t="s">
        <v>14</v>
      </c>
      <c r="F16" s="44">
        <f t="shared" si="0"/>
        <v>172800</v>
      </c>
      <c r="G16" s="46">
        <f t="shared" si="1"/>
        <v>187200</v>
      </c>
    </row>
    <row r="17" spans="1:7" x14ac:dyDescent="0.25">
      <c r="A17" s="3" t="s">
        <v>82</v>
      </c>
      <c r="B17" s="3" t="s">
        <v>83</v>
      </c>
      <c r="C17" s="3"/>
      <c r="D17" s="6">
        <v>216000</v>
      </c>
      <c r="E17" s="37" t="s">
        <v>14</v>
      </c>
      <c r="F17" s="44">
        <f t="shared" si="0"/>
        <v>103680</v>
      </c>
      <c r="G17" s="46">
        <f t="shared" si="1"/>
        <v>112320</v>
      </c>
    </row>
    <row r="18" spans="1:7" x14ac:dyDescent="0.25">
      <c r="A18" s="3" t="s">
        <v>80</v>
      </c>
      <c r="B18" s="3" t="s">
        <v>81</v>
      </c>
      <c r="C18" s="3"/>
      <c r="D18" s="6">
        <v>4177.96</v>
      </c>
      <c r="E18" s="37" t="s">
        <v>14</v>
      </c>
      <c r="F18" s="44">
        <f t="shared" si="0"/>
        <v>2005.4208000000001</v>
      </c>
      <c r="G18" s="46">
        <f t="shared" si="1"/>
        <v>2172.5392000000002</v>
      </c>
    </row>
    <row r="19" spans="1:7" ht="15.75" thickBot="1" x14ac:dyDescent="0.3">
      <c r="A19" s="10"/>
      <c r="B19" s="10"/>
      <c r="C19" s="10"/>
      <c r="D19" s="11"/>
      <c r="E19" s="43"/>
      <c r="F19" s="61"/>
      <c r="G19" s="61"/>
    </row>
    <row r="20" spans="1:7" ht="15.75" thickBot="1" x14ac:dyDescent="0.3">
      <c r="A20" s="14" t="s">
        <v>26</v>
      </c>
      <c r="B20" s="15"/>
      <c r="C20" s="15"/>
      <c r="D20" s="18">
        <f>SUM(D21:D25)</f>
        <v>3313779.69</v>
      </c>
      <c r="E20" s="26"/>
      <c r="F20" s="65">
        <f>D20*48/100</f>
        <v>1590614.2512000001</v>
      </c>
      <c r="G20" s="65">
        <f>D20*52/100</f>
        <v>1723165.4387999999</v>
      </c>
    </row>
    <row r="21" spans="1:7" ht="19.5" customHeight="1" x14ac:dyDescent="0.25">
      <c r="A21" s="12" t="s">
        <v>21</v>
      </c>
      <c r="B21" s="12" t="s">
        <v>22</v>
      </c>
      <c r="C21" s="12" t="s">
        <v>33</v>
      </c>
      <c r="D21" s="13">
        <v>1399423.73</v>
      </c>
      <c r="E21" s="62" t="s">
        <v>14</v>
      </c>
      <c r="F21" s="63">
        <f t="shared" ref="F21:F25" si="2">D21*48/100</f>
        <v>671723.39039999992</v>
      </c>
      <c r="G21" s="64">
        <f t="shared" ref="G21:G25" si="3">D21*52/100</f>
        <v>727700.33959999995</v>
      </c>
    </row>
    <row r="22" spans="1:7" ht="16.5" customHeight="1" x14ac:dyDescent="0.25">
      <c r="A22" s="3" t="s">
        <v>23</v>
      </c>
      <c r="B22" s="3" t="s">
        <v>24</v>
      </c>
      <c r="C22" s="3" t="s">
        <v>34</v>
      </c>
      <c r="D22" s="6">
        <v>744864.4</v>
      </c>
      <c r="E22" s="37" t="s">
        <v>14</v>
      </c>
      <c r="F22" s="45">
        <f t="shared" si="2"/>
        <v>357534.91200000001</v>
      </c>
      <c r="G22" s="47">
        <f t="shared" si="3"/>
        <v>387329.48800000007</v>
      </c>
    </row>
    <row r="23" spans="1:7" ht="18" customHeight="1" x14ac:dyDescent="0.25">
      <c r="A23" s="3" t="s">
        <v>25</v>
      </c>
      <c r="B23" s="3" t="s">
        <v>24</v>
      </c>
      <c r="C23" s="3" t="s">
        <v>35</v>
      </c>
      <c r="D23" s="6">
        <v>355932.24</v>
      </c>
      <c r="E23" s="37" t="s">
        <v>14</v>
      </c>
      <c r="F23" s="45">
        <f t="shared" si="2"/>
        <v>170847.47519999999</v>
      </c>
      <c r="G23" s="47">
        <f t="shared" si="3"/>
        <v>185084.7648</v>
      </c>
    </row>
    <row r="24" spans="1:7" ht="20.25" customHeight="1" x14ac:dyDescent="0.25">
      <c r="A24" s="3" t="s">
        <v>27</v>
      </c>
      <c r="B24" s="3" t="s">
        <v>28</v>
      </c>
      <c r="C24" s="3" t="s">
        <v>36</v>
      </c>
      <c r="D24" s="6">
        <v>152542.32</v>
      </c>
      <c r="E24" s="37" t="s">
        <v>14</v>
      </c>
      <c r="F24" s="45">
        <f t="shared" si="2"/>
        <v>73220.313600000009</v>
      </c>
      <c r="G24" s="47">
        <f t="shared" si="3"/>
        <v>79322.006400000013</v>
      </c>
    </row>
    <row r="25" spans="1:7" ht="18.75" customHeight="1" x14ac:dyDescent="0.25">
      <c r="A25" s="3" t="s">
        <v>86</v>
      </c>
      <c r="B25" s="3" t="s">
        <v>28</v>
      </c>
      <c r="C25" s="3" t="s">
        <v>37</v>
      </c>
      <c r="D25" s="6">
        <v>661017</v>
      </c>
      <c r="E25" s="37" t="s">
        <v>14</v>
      </c>
      <c r="F25" s="45">
        <f t="shared" si="2"/>
        <v>317288.15999999997</v>
      </c>
      <c r="G25" s="47">
        <f t="shared" si="3"/>
        <v>343728.84</v>
      </c>
    </row>
    <row r="26" spans="1:7" ht="18.75" customHeight="1" thickBot="1" x14ac:dyDescent="0.3">
      <c r="A26" s="10"/>
      <c r="B26" s="10"/>
      <c r="C26" s="10"/>
      <c r="D26" s="11"/>
      <c r="E26" s="43"/>
      <c r="F26" s="61"/>
      <c r="G26" s="61"/>
    </row>
    <row r="27" spans="1:7" ht="18.75" customHeight="1" thickBot="1" x14ac:dyDescent="0.3">
      <c r="A27" s="14" t="s">
        <v>48</v>
      </c>
      <c r="B27" s="15"/>
      <c r="C27" s="15"/>
      <c r="D27" s="18">
        <f>SUM(D28:D29)</f>
        <v>2226626.5699999998</v>
      </c>
      <c r="E27" s="26"/>
      <c r="F27" s="65">
        <f>D27*48/100</f>
        <v>1068780.7535999999</v>
      </c>
      <c r="G27" s="65">
        <f>D27*52/100</f>
        <v>1157845.8163999999</v>
      </c>
    </row>
    <row r="28" spans="1:7" ht="18.75" customHeight="1" x14ac:dyDescent="0.25">
      <c r="A28" s="12" t="s">
        <v>49</v>
      </c>
      <c r="B28" s="86" t="s">
        <v>53</v>
      </c>
      <c r="C28" s="87"/>
      <c r="D28" s="66">
        <v>1710377.17</v>
      </c>
      <c r="E28" s="67"/>
      <c r="F28" s="63">
        <f t="shared" ref="F28:F29" si="4">D28*48/100</f>
        <v>820981.0416</v>
      </c>
      <c r="G28" s="64">
        <f t="shared" ref="G28:G29" si="5">D28*52/100</f>
        <v>889396.12840000005</v>
      </c>
    </row>
    <row r="29" spans="1:7" ht="18.75" customHeight="1" x14ac:dyDescent="0.25">
      <c r="A29" s="3" t="s">
        <v>51</v>
      </c>
      <c r="B29" s="3"/>
      <c r="C29" s="3"/>
      <c r="D29" s="9">
        <v>516249.4</v>
      </c>
      <c r="E29" s="38"/>
      <c r="F29" s="45">
        <f t="shared" si="4"/>
        <v>247799.71200000003</v>
      </c>
      <c r="G29" s="47">
        <f t="shared" si="5"/>
        <v>268449.68800000002</v>
      </c>
    </row>
    <row r="30" spans="1:7" ht="18.75" customHeight="1" thickBot="1" x14ac:dyDescent="0.3">
      <c r="A30" s="10"/>
      <c r="B30" s="10"/>
      <c r="C30" s="10"/>
      <c r="D30" s="11"/>
      <c r="E30" s="43"/>
      <c r="F30" s="42"/>
      <c r="G30" s="42"/>
    </row>
    <row r="31" spans="1:7" ht="18.75" customHeight="1" thickBot="1" x14ac:dyDescent="0.3">
      <c r="A31" s="14" t="s">
        <v>57</v>
      </c>
      <c r="B31" s="15"/>
      <c r="C31" s="15"/>
      <c r="D31" s="18">
        <f>D27+D20+D4</f>
        <v>10742909.809999999</v>
      </c>
      <c r="E31" s="15"/>
      <c r="F31" s="18">
        <f>F27+F20+F4</f>
        <v>5156596.7088000001</v>
      </c>
      <c r="G31" s="19">
        <f>G27+G20+G4</f>
        <v>5586313.1011999995</v>
      </c>
    </row>
    <row r="32" spans="1:7" ht="18.75" customHeight="1" x14ac:dyDescent="0.25">
      <c r="A32" s="20"/>
      <c r="B32" s="20"/>
      <c r="C32" s="20"/>
      <c r="D32" s="25"/>
      <c r="E32" s="20"/>
      <c r="F32" s="25"/>
      <c r="G32" s="25"/>
    </row>
    <row r="33" spans="1:7" ht="15.75" thickBot="1" x14ac:dyDescent="0.3">
      <c r="A33" s="22"/>
      <c r="B33" s="22"/>
      <c r="C33" s="22"/>
      <c r="D33" s="24"/>
      <c r="E33" s="22"/>
      <c r="F33" s="24"/>
      <c r="G33" s="24"/>
    </row>
    <row r="34" spans="1:7" ht="15.75" thickBot="1" x14ac:dyDescent="0.3">
      <c r="A34" s="14" t="s">
        <v>56</v>
      </c>
      <c r="B34" s="15"/>
      <c r="C34" s="15"/>
      <c r="D34" s="18">
        <f>SUM(D35:D41)</f>
        <v>561372.01000000013</v>
      </c>
      <c r="E34" s="26"/>
      <c r="F34" s="27">
        <f>D34</f>
        <v>561372.01000000013</v>
      </c>
      <c r="G34" s="24"/>
    </row>
    <row r="35" spans="1:7" ht="33.75" customHeight="1" x14ac:dyDescent="0.25">
      <c r="A35" s="71" t="s">
        <v>38</v>
      </c>
      <c r="B35" s="48" t="s">
        <v>39</v>
      </c>
      <c r="C35" s="72" t="s">
        <v>99</v>
      </c>
      <c r="D35" s="54">
        <v>386333.26</v>
      </c>
      <c r="E35" s="49" t="s">
        <v>14</v>
      </c>
      <c r="F35" s="70"/>
      <c r="G35" s="24"/>
    </row>
    <row r="36" spans="1:7" ht="31.5" customHeight="1" x14ac:dyDescent="0.25">
      <c r="A36" s="31" t="s">
        <v>38</v>
      </c>
      <c r="B36" s="2" t="s">
        <v>42</v>
      </c>
      <c r="C36" s="4" t="s">
        <v>100</v>
      </c>
      <c r="D36" s="5">
        <v>70323.75</v>
      </c>
      <c r="E36" s="36" t="s">
        <v>14</v>
      </c>
      <c r="F36" s="40"/>
      <c r="G36" s="24"/>
    </row>
    <row r="37" spans="1:7" ht="18" customHeight="1" x14ac:dyDescent="0.25">
      <c r="A37" s="32" t="s">
        <v>40</v>
      </c>
      <c r="B37" s="3" t="s">
        <v>91</v>
      </c>
      <c r="C37" s="3" t="s">
        <v>101</v>
      </c>
      <c r="D37" s="6">
        <v>12533.9</v>
      </c>
      <c r="E37" s="37" t="s">
        <v>41</v>
      </c>
      <c r="F37" s="40"/>
      <c r="G37" s="24"/>
    </row>
    <row r="38" spans="1:7" ht="18" customHeight="1" x14ac:dyDescent="0.25">
      <c r="A38" s="32" t="s">
        <v>92</v>
      </c>
      <c r="B38" s="3" t="s">
        <v>94</v>
      </c>
      <c r="C38" s="3" t="s">
        <v>103</v>
      </c>
      <c r="D38" s="6">
        <v>20592</v>
      </c>
      <c r="E38" s="37"/>
      <c r="F38" s="40"/>
      <c r="G38" s="24"/>
    </row>
    <row r="39" spans="1:7" ht="18" customHeight="1" x14ac:dyDescent="0.25">
      <c r="A39" s="32" t="s">
        <v>92</v>
      </c>
      <c r="B39" s="3" t="s">
        <v>93</v>
      </c>
      <c r="C39" s="3" t="s">
        <v>104</v>
      </c>
      <c r="D39" s="6">
        <v>17149.150000000001</v>
      </c>
      <c r="E39" s="37"/>
      <c r="F39" s="40"/>
      <c r="G39" s="24"/>
    </row>
    <row r="40" spans="1:7" ht="18" customHeight="1" x14ac:dyDescent="0.25">
      <c r="A40" s="32" t="s">
        <v>40</v>
      </c>
      <c r="B40" s="3" t="s">
        <v>95</v>
      </c>
      <c r="C40" s="3" t="s">
        <v>102</v>
      </c>
      <c r="D40" s="6">
        <v>47880.160000000003</v>
      </c>
      <c r="E40" s="37" t="s">
        <v>41</v>
      </c>
      <c r="F40" s="40"/>
      <c r="G40" s="24"/>
    </row>
    <row r="41" spans="1:7" ht="18" customHeight="1" thickBot="1" x14ac:dyDescent="0.3">
      <c r="A41" s="68" t="s">
        <v>96</v>
      </c>
      <c r="B41" s="10" t="s">
        <v>97</v>
      </c>
      <c r="C41" s="10" t="s">
        <v>105</v>
      </c>
      <c r="D41" s="11">
        <v>6559.79</v>
      </c>
      <c r="E41" s="43"/>
      <c r="F41" s="61"/>
      <c r="G41" s="24"/>
    </row>
    <row r="42" spans="1:7" ht="18" customHeight="1" thickBot="1" x14ac:dyDescent="0.3">
      <c r="A42" s="14" t="s">
        <v>78</v>
      </c>
      <c r="B42" s="15"/>
      <c r="C42" s="15"/>
      <c r="D42" s="18">
        <f>D43+D44</f>
        <v>270338.98</v>
      </c>
      <c r="E42" s="26"/>
      <c r="F42" s="27">
        <f>D42</f>
        <v>270338.98</v>
      </c>
      <c r="G42" s="24"/>
    </row>
    <row r="43" spans="1:7" ht="17.25" customHeight="1" x14ac:dyDescent="0.25">
      <c r="A43" s="69" t="s">
        <v>79</v>
      </c>
      <c r="B43" s="12" t="s">
        <v>20</v>
      </c>
      <c r="C43" s="12" t="s">
        <v>106</v>
      </c>
      <c r="D43" s="13">
        <v>250000</v>
      </c>
      <c r="E43" s="62" t="s">
        <v>14</v>
      </c>
      <c r="F43" s="70"/>
      <c r="G43" s="24"/>
    </row>
    <row r="44" spans="1:7" x14ac:dyDescent="0.25">
      <c r="A44" s="32" t="s">
        <v>77</v>
      </c>
      <c r="B44" s="3" t="s">
        <v>71</v>
      </c>
      <c r="C44" s="3" t="s">
        <v>107</v>
      </c>
      <c r="D44" s="6">
        <v>20338.98</v>
      </c>
      <c r="E44" s="37" t="s">
        <v>14</v>
      </c>
      <c r="F44" s="41"/>
      <c r="G44" s="24"/>
    </row>
    <row r="45" spans="1:7" x14ac:dyDescent="0.25">
      <c r="A45" s="32"/>
      <c r="B45" s="3"/>
      <c r="C45" s="3"/>
      <c r="D45" s="6"/>
      <c r="E45" s="37"/>
      <c r="F45" s="41"/>
      <c r="G45" s="24"/>
    </row>
    <row r="46" spans="1:7" ht="15.75" thickBot="1" x14ac:dyDescent="0.3">
      <c r="A46" s="68"/>
      <c r="B46" s="10"/>
      <c r="C46" s="10"/>
      <c r="D46" s="11"/>
      <c r="E46" s="43"/>
      <c r="F46" s="73"/>
      <c r="G46" s="24"/>
    </row>
    <row r="47" spans="1:7" ht="15.75" thickBot="1" x14ac:dyDescent="0.3">
      <c r="A47" s="14" t="s">
        <v>43</v>
      </c>
      <c r="B47" s="15" t="s">
        <v>44</v>
      </c>
      <c r="C47" s="15" t="s">
        <v>45</v>
      </c>
      <c r="D47" s="18"/>
      <c r="E47" s="26" t="s">
        <v>14</v>
      </c>
      <c r="F47" s="27">
        <v>3651453.14</v>
      </c>
      <c r="G47" s="24"/>
    </row>
    <row r="48" spans="1:7" ht="24.6" customHeight="1" thickBot="1" x14ac:dyDescent="0.3">
      <c r="A48" s="74"/>
      <c r="B48" s="20"/>
      <c r="C48" s="20"/>
      <c r="D48" s="25"/>
      <c r="E48" s="75"/>
      <c r="F48" s="76"/>
      <c r="G48" s="24"/>
    </row>
    <row r="49" spans="1:7" ht="15.75" thickBot="1" x14ac:dyDescent="0.3">
      <c r="A49" s="14" t="s">
        <v>46</v>
      </c>
      <c r="B49" s="15" t="s">
        <v>64</v>
      </c>
      <c r="C49" s="15"/>
      <c r="D49" s="18"/>
      <c r="E49" s="26"/>
      <c r="F49" s="27">
        <v>9046554</v>
      </c>
      <c r="G49" s="24"/>
    </row>
    <row r="50" spans="1:7" ht="15.75" thickBot="1" x14ac:dyDescent="0.3">
      <c r="A50" s="74"/>
      <c r="B50" s="20"/>
      <c r="C50" s="20"/>
      <c r="D50" s="25"/>
      <c r="E50" s="75"/>
      <c r="F50" s="77"/>
      <c r="G50" s="24"/>
    </row>
    <row r="51" spans="1:7" ht="15.75" thickBot="1" x14ac:dyDescent="0.3">
      <c r="A51" s="14" t="s">
        <v>47</v>
      </c>
      <c r="B51" s="15" t="s">
        <v>66</v>
      </c>
      <c r="C51" s="15"/>
      <c r="D51" s="78"/>
      <c r="E51" s="79"/>
      <c r="F51" s="65">
        <v>2536001</v>
      </c>
      <c r="G51" s="24"/>
    </row>
    <row r="52" spans="1:7" ht="15.75" thickBot="1" x14ac:dyDescent="0.3">
      <c r="A52" s="74"/>
      <c r="B52" s="20"/>
      <c r="C52" s="20"/>
      <c r="D52" s="25"/>
      <c r="E52" s="75"/>
      <c r="F52" s="76"/>
      <c r="G52" s="24"/>
    </row>
    <row r="53" spans="1:7" ht="15.75" thickBot="1" x14ac:dyDescent="0.3">
      <c r="A53" s="14" t="s">
        <v>50</v>
      </c>
      <c r="B53" s="15"/>
      <c r="C53" s="15"/>
      <c r="D53" s="18">
        <f>SUM(D54:D55)</f>
        <v>1325280</v>
      </c>
      <c r="E53" s="26"/>
      <c r="F53" s="27">
        <f>D53</f>
        <v>1325280</v>
      </c>
      <c r="G53" s="24"/>
    </row>
    <row r="54" spans="1:7" x14ac:dyDescent="0.25">
      <c r="A54" s="69" t="s">
        <v>49</v>
      </c>
      <c r="B54" s="86" t="s">
        <v>65</v>
      </c>
      <c r="C54" s="87"/>
      <c r="D54" s="66">
        <v>1018129</v>
      </c>
      <c r="E54" s="67"/>
      <c r="F54" s="70"/>
      <c r="G54" s="24"/>
    </row>
    <row r="55" spans="1:7" x14ac:dyDescent="0.25">
      <c r="A55" s="32" t="s">
        <v>51</v>
      </c>
      <c r="B55" s="3"/>
      <c r="C55" s="3"/>
      <c r="D55" s="9">
        <v>307151</v>
      </c>
      <c r="E55" s="38"/>
      <c r="F55" s="40"/>
      <c r="G55" s="24"/>
    </row>
    <row r="56" spans="1:7" ht="15.75" thickBot="1" x14ac:dyDescent="0.3">
      <c r="A56" s="33"/>
      <c r="B56" s="34"/>
      <c r="C56" s="34"/>
      <c r="D56" s="35"/>
      <c r="E56" s="39"/>
      <c r="F56" s="42"/>
      <c r="G56" s="24"/>
    </row>
    <row r="57" spans="1:7" ht="15.75" thickBot="1" x14ac:dyDescent="0.3">
      <c r="A57" s="14" t="s">
        <v>58</v>
      </c>
      <c r="B57" s="15"/>
      <c r="C57" s="15"/>
      <c r="D57" s="16"/>
      <c r="E57" s="30"/>
      <c r="F57" s="27">
        <f>SUM(F34:F56)</f>
        <v>17390999.129999999</v>
      </c>
      <c r="G57" s="24"/>
    </row>
    <row r="58" spans="1:7" ht="15.75" thickBot="1" x14ac:dyDescent="0.3">
      <c r="A58" s="21"/>
      <c r="B58" s="22"/>
      <c r="C58" s="22"/>
      <c r="D58" s="23"/>
      <c r="E58" s="22"/>
      <c r="F58" s="23"/>
      <c r="G58" s="24"/>
    </row>
    <row r="59" spans="1:7" ht="15.75" thickBot="1" x14ac:dyDescent="0.3">
      <c r="A59" s="21"/>
      <c r="B59" s="22"/>
      <c r="C59" s="22"/>
      <c r="D59" s="23"/>
      <c r="E59" s="22"/>
      <c r="F59" s="27">
        <f>F57+F31</f>
        <v>22547595.838799998</v>
      </c>
      <c r="G59" s="24" t="s">
        <v>68</v>
      </c>
    </row>
    <row r="60" spans="1:7" x14ac:dyDescent="0.25">
      <c r="A60" s="21"/>
      <c r="B60" s="22"/>
      <c r="C60" s="22"/>
      <c r="D60" s="23"/>
      <c r="E60" s="22"/>
      <c r="F60" s="24">
        <f>F59-F47</f>
        <v>18896142.698799998</v>
      </c>
      <c r="G60" s="24" t="s">
        <v>109</v>
      </c>
    </row>
    <row r="61" spans="1:7" ht="15.75" thickBot="1" x14ac:dyDescent="0.3">
      <c r="A61" s="22"/>
      <c r="B61" s="22"/>
      <c r="C61" s="22"/>
      <c r="D61" s="24"/>
      <c r="E61" s="22"/>
      <c r="F61" s="23"/>
      <c r="G61" s="23"/>
    </row>
    <row r="62" spans="1:7" ht="15.75" thickBot="1" x14ac:dyDescent="0.3">
      <c r="A62" s="14" t="s">
        <v>59</v>
      </c>
      <c r="B62" s="15"/>
      <c r="C62" s="15"/>
      <c r="D62" s="18">
        <f>SUM(D63:D66)</f>
        <v>0</v>
      </c>
      <c r="E62" s="15"/>
      <c r="F62" s="16"/>
      <c r="G62" s="17">
        <f>D62</f>
        <v>0</v>
      </c>
    </row>
    <row r="63" spans="1:7" x14ac:dyDescent="0.25">
      <c r="A63" s="48" t="s">
        <v>38</v>
      </c>
      <c r="B63" s="48"/>
      <c r="C63" s="72"/>
      <c r="D63" s="54"/>
      <c r="E63" s="48" t="s">
        <v>14</v>
      </c>
      <c r="F63" s="13"/>
      <c r="G63" s="13"/>
    </row>
    <row r="64" spans="1:7" x14ac:dyDescent="0.25">
      <c r="A64" s="2" t="s">
        <v>38</v>
      </c>
      <c r="B64" s="2"/>
      <c r="C64" s="4"/>
      <c r="D64" s="5"/>
      <c r="E64" s="2" t="s">
        <v>14</v>
      </c>
      <c r="F64" s="6"/>
      <c r="G64" s="6"/>
    </row>
    <row r="65" spans="1:7" x14ac:dyDescent="0.25">
      <c r="A65" s="3" t="s">
        <v>40</v>
      </c>
      <c r="B65" s="3"/>
      <c r="C65" s="3"/>
      <c r="D65" s="6"/>
      <c r="E65" s="3" t="s">
        <v>41</v>
      </c>
      <c r="F65" s="6"/>
      <c r="G65" s="6"/>
    </row>
    <row r="66" spans="1:7" x14ac:dyDescent="0.25">
      <c r="A66" s="3" t="s">
        <v>40</v>
      </c>
      <c r="B66" s="3"/>
      <c r="C66" s="3"/>
      <c r="D66" s="6"/>
      <c r="E66" s="3" t="s">
        <v>41</v>
      </c>
      <c r="F66" s="6"/>
      <c r="G66" s="6"/>
    </row>
    <row r="67" spans="1:7" ht="15.75" thickBot="1" x14ac:dyDescent="0.3">
      <c r="A67" s="10"/>
      <c r="B67" s="10"/>
      <c r="C67" s="10"/>
      <c r="D67" s="11"/>
      <c r="E67" s="10"/>
      <c r="F67" s="80"/>
      <c r="G67" s="80"/>
    </row>
    <row r="68" spans="1:7" ht="15.75" thickBot="1" x14ac:dyDescent="0.3">
      <c r="A68" s="14" t="s">
        <v>43</v>
      </c>
      <c r="B68" s="15" t="s">
        <v>61</v>
      </c>
      <c r="C68" s="15" t="s">
        <v>62</v>
      </c>
      <c r="D68" s="18"/>
      <c r="E68" s="15" t="s">
        <v>14</v>
      </c>
      <c r="F68" s="16"/>
      <c r="G68" s="19">
        <v>2707199.61</v>
      </c>
    </row>
    <row r="69" spans="1:7" ht="15.75" thickBot="1" x14ac:dyDescent="0.3">
      <c r="A69" s="20"/>
      <c r="B69" s="20"/>
      <c r="C69" s="20"/>
      <c r="D69" s="25"/>
      <c r="E69" s="20"/>
      <c r="F69" s="29"/>
      <c r="G69" s="29"/>
    </row>
    <row r="70" spans="1:7" ht="15.75" thickBot="1" x14ac:dyDescent="0.3">
      <c r="A70" s="14" t="s">
        <v>46</v>
      </c>
      <c r="B70" s="15"/>
      <c r="C70" s="15" t="s">
        <v>64</v>
      </c>
      <c r="D70" s="18"/>
      <c r="E70" s="15"/>
      <c r="F70" s="16"/>
      <c r="G70" s="19">
        <v>18340694.73</v>
      </c>
    </row>
    <row r="71" spans="1:7" ht="15.75" thickBot="1" x14ac:dyDescent="0.3">
      <c r="A71" s="20"/>
      <c r="B71" s="20"/>
      <c r="C71" s="20"/>
      <c r="D71" s="25"/>
      <c r="E71" s="20"/>
      <c r="F71" s="83"/>
      <c r="G71" s="29"/>
    </row>
    <row r="72" spans="1:7" ht="15.75" thickBot="1" x14ac:dyDescent="0.3">
      <c r="A72" s="14" t="s">
        <v>47</v>
      </c>
      <c r="B72" s="15"/>
      <c r="C72" s="15" t="s">
        <v>52</v>
      </c>
      <c r="D72" s="78"/>
      <c r="E72" s="82"/>
      <c r="F72" s="16"/>
      <c r="G72" s="19">
        <v>2824421.66</v>
      </c>
    </row>
    <row r="73" spans="1:7" ht="15.75" thickBot="1" x14ac:dyDescent="0.3">
      <c r="A73" s="20"/>
      <c r="B73" s="20"/>
      <c r="C73" s="20"/>
      <c r="D73" s="25"/>
      <c r="E73" s="20"/>
      <c r="F73" s="29"/>
      <c r="G73" s="25"/>
    </row>
    <row r="74" spans="1:7" ht="15.75" thickBot="1" x14ac:dyDescent="0.3">
      <c r="A74" s="14" t="s">
        <v>50</v>
      </c>
      <c r="B74" s="15"/>
      <c r="C74" s="15"/>
      <c r="D74" s="18">
        <f>SUM(D75:D76)</f>
        <v>937000</v>
      </c>
      <c r="E74" s="15"/>
      <c r="F74" s="16"/>
      <c r="G74" s="19">
        <f>D74</f>
        <v>937000</v>
      </c>
    </row>
    <row r="75" spans="1:7" x14ac:dyDescent="0.25">
      <c r="A75" s="12" t="s">
        <v>49</v>
      </c>
      <c r="B75" s="86" t="s">
        <v>67</v>
      </c>
      <c r="C75" s="87"/>
      <c r="D75" s="13">
        <v>721000</v>
      </c>
      <c r="E75" s="81"/>
      <c r="F75" s="13"/>
      <c r="G75" s="13"/>
    </row>
    <row r="76" spans="1:7" x14ac:dyDescent="0.25">
      <c r="A76" s="3" t="s">
        <v>51</v>
      </c>
      <c r="B76" s="3"/>
      <c r="C76" s="3"/>
      <c r="D76" s="6">
        <v>216000</v>
      </c>
      <c r="E76" s="8"/>
      <c r="F76" s="6"/>
      <c r="G76" s="6"/>
    </row>
    <row r="77" spans="1:7" ht="15.75" thickBot="1" x14ac:dyDescent="0.3">
      <c r="A77" s="10"/>
      <c r="B77" s="10"/>
      <c r="C77" s="10"/>
      <c r="D77" s="11"/>
      <c r="E77" s="10"/>
      <c r="F77" s="11"/>
      <c r="G77" s="11"/>
    </row>
    <row r="78" spans="1:7" ht="15.75" thickBot="1" x14ac:dyDescent="0.3">
      <c r="A78" s="14" t="s">
        <v>60</v>
      </c>
      <c r="B78" s="15"/>
      <c r="C78" s="15"/>
      <c r="D78" s="16"/>
      <c r="E78" s="15"/>
      <c r="F78" s="18"/>
      <c r="G78" s="19">
        <f>SUM(G62:G77)</f>
        <v>24809316</v>
      </c>
    </row>
    <row r="79" spans="1:7" x14ac:dyDescent="0.25">
      <c r="A79" s="22"/>
      <c r="B79" s="22"/>
      <c r="C79" s="22"/>
      <c r="D79" s="23"/>
      <c r="E79" s="22"/>
      <c r="F79" s="24"/>
      <c r="G79" s="24"/>
    </row>
    <row r="80" spans="1:7" ht="15.75" thickBot="1" x14ac:dyDescent="0.3">
      <c r="A80" s="22"/>
      <c r="B80" s="22"/>
      <c r="C80" s="22"/>
      <c r="D80" s="24"/>
      <c r="E80" s="22"/>
    </row>
    <row r="81" spans="1:7" ht="15.75" thickBot="1" x14ac:dyDescent="0.3">
      <c r="F81" t="s">
        <v>69</v>
      </c>
      <c r="G81" s="27">
        <f>G78+G31</f>
        <v>30395629.101199999</v>
      </c>
    </row>
    <row r="84" spans="1:7" x14ac:dyDescent="0.25">
      <c r="A84" s="88" t="s">
        <v>98</v>
      </c>
      <c r="B84" s="88"/>
      <c r="C84" s="88"/>
    </row>
  </sheetData>
  <mergeCells count="5">
    <mergeCell ref="A1:F2"/>
    <mergeCell ref="B54:C54"/>
    <mergeCell ref="B28:C28"/>
    <mergeCell ref="B75:C75"/>
    <mergeCell ref="A84:C84"/>
  </mergeCells>
  <pageMargins left="0.31496062992125984" right="0.11811023622047245" top="0" bottom="0.19685039370078741" header="0.31496062992125984" footer="0.31496062992125984"/>
  <pageSetup paperSize="9" scale="9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2017-03-17T13:51:46Z</cp:lastPrinted>
  <dcterms:created xsi:type="dcterms:W3CDTF">2016-03-27T09:57:31Z</dcterms:created>
  <dcterms:modified xsi:type="dcterms:W3CDTF">2017-04-19T13:51:17Z</dcterms:modified>
</cp:coreProperties>
</file>